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Poblacion 2002" sheetId="1" r:id="rId1"/>
  </sheets>
  <definedNames>
    <definedName name="_xlnm.Print_Area" localSheetId="0">'Poblacion 2002'!$AB$1:$AV$46</definedName>
  </definedNames>
  <calcPr fullCalcOnLoad="1"/>
</workbook>
</file>

<file path=xl/sharedStrings.xml><?xml version="1.0" encoding="utf-8"?>
<sst xmlns="http://schemas.openxmlformats.org/spreadsheetml/2006/main" count="392" uniqueCount="93">
  <si>
    <t>P O B L A C I O N   E S T I M A D A   A Ñ O   2 0 0 2</t>
  </si>
  <si>
    <t xml:space="preserve">R E G I O N   D E   S A L U D   T U M B E S </t>
  </si>
  <si>
    <t>PROYECCION MINSA</t>
  </si>
  <si>
    <t>DEPARTAMENTO</t>
  </si>
  <si>
    <t>TOTAL</t>
  </si>
  <si>
    <t xml:space="preserve">G R U P O    D E   E D A D </t>
  </si>
  <si>
    <t>G  R  U  P  O  S     D  E     E  D  A  D</t>
  </si>
  <si>
    <t>POBLACION FEMENINA</t>
  </si>
  <si>
    <t>PROVINCIAS,  DISTRITOS Y</t>
  </si>
  <si>
    <t>POBLACION</t>
  </si>
  <si>
    <t>&lt; 1 AÑO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</si>
  <si>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</si>
  <si>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</si>
  <si>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</si>
  <si>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</si>
  <si>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</si>
  <si>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</si>
  <si>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</si>
  <si>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</si>
  <si>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</si>
  <si>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+   65</t>
  </si>
  <si>
    <t>MEF</t>
  </si>
  <si>
    <t>ESTABLECIMIENTOS</t>
  </si>
  <si>
    <t>R.N.</t>
  </si>
  <si>
    <t>1M-11M</t>
  </si>
  <si>
    <t>AÑO</t>
  </si>
  <si>
    <t>AÑOS</t>
  </si>
  <si>
    <t>1-4 AÑOS</t>
  </si>
  <si>
    <t>5-9 AÑOS</t>
  </si>
  <si>
    <t>10-14 AÑOS</t>
  </si>
  <si>
    <t>15- 19 AÑOS</t>
  </si>
  <si>
    <t>15 - 49</t>
  </si>
  <si>
    <t>GEST.</t>
  </si>
  <si>
    <t>DPTO. TUMBES</t>
  </si>
  <si>
    <t>PROV. TUMBES</t>
  </si>
  <si>
    <t>DIST.   TUMBES</t>
  </si>
  <si>
    <t>Hospital de Apoyo "JAMO"</t>
  </si>
  <si>
    <t>C.S. Pampa Grande</t>
  </si>
  <si>
    <t>P.S. Puerto Pizarro</t>
  </si>
  <si>
    <t>P.S. Andrés Araujo</t>
  </si>
  <si>
    <t>DIST. CORRALES</t>
  </si>
  <si>
    <t>C.S. Corrales</t>
  </si>
  <si>
    <t>P.S. San Isidro</t>
  </si>
  <si>
    <t>P.S. Malval</t>
  </si>
  <si>
    <t>DIST. SAN JUAN DE LA V.</t>
  </si>
  <si>
    <t>C.S. San Juan de la Virgen</t>
  </si>
  <si>
    <t>P.S. Cerro Blanco</t>
  </si>
  <si>
    <t>P.S. Garbanzal</t>
  </si>
  <si>
    <t>DIST. SAN JACINTO</t>
  </si>
  <si>
    <t>C.S. San Jacinto</t>
  </si>
  <si>
    <t>P.S. Rica Playa</t>
  </si>
  <si>
    <t>P.S. Vaquería</t>
  </si>
  <si>
    <t>P.S. Casa Blanqueada</t>
  </si>
  <si>
    <t>P.S. Oidor</t>
  </si>
  <si>
    <t>P.S. Capitan Hoyle</t>
  </si>
  <si>
    <t>DIST. LA CRUZ</t>
  </si>
  <si>
    <t>C.S. La Cruz</t>
  </si>
  <si>
    <t>DIST. PAMPAS DE HOSPITAL</t>
  </si>
  <si>
    <t>C.S. Pampas de Hospital</t>
  </si>
  <si>
    <t>P.S. Cabuyal</t>
  </si>
  <si>
    <t>P.S. Cruz Blanca</t>
  </si>
  <si>
    <t>PROV. CONT. VILLAR</t>
  </si>
  <si>
    <t>DIST. ZORRITOS</t>
  </si>
  <si>
    <t>C.S. Zorritos</t>
  </si>
  <si>
    <t>P.S. Grau</t>
  </si>
  <si>
    <t>P.S. Acapulco</t>
  </si>
  <si>
    <t>P.S. Cancas</t>
  </si>
  <si>
    <t>P.S. Bocapán</t>
  </si>
  <si>
    <t>P.S. Barrancos.</t>
  </si>
  <si>
    <t>P.S. Pajaritos</t>
  </si>
  <si>
    <t>DIST. CASITAS</t>
  </si>
  <si>
    <t>C.S. Cañaveral</t>
  </si>
  <si>
    <t>P.S. La Choza</t>
  </si>
  <si>
    <t>P.S. Trigal</t>
  </si>
  <si>
    <t>PROV. ZARUMILLA</t>
  </si>
  <si>
    <t>DIST. ZARUMILLA</t>
  </si>
  <si>
    <t>C.S. Zarumilla</t>
  </si>
  <si>
    <t>DIST. MATAPALO</t>
  </si>
  <si>
    <t>C.S. Matapalo</t>
  </si>
  <si>
    <t>DIST. PAPAYAL</t>
  </si>
  <si>
    <t>C.S. Papayal</t>
  </si>
  <si>
    <t>P.S. Uña de Gato</t>
  </si>
  <si>
    <t>P.S. La Palma</t>
  </si>
  <si>
    <t>P.S. Lechugal</t>
  </si>
  <si>
    <t>P.S. El Porvenir</t>
  </si>
  <si>
    <t>DIST. AGUAS VERDES</t>
  </si>
  <si>
    <t>C.S. Aguas Verdes</t>
  </si>
  <si>
    <t>P.S. Pocitos</t>
  </si>
  <si>
    <t>P.S. La Curva</t>
  </si>
  <si>
    <t>P.S. Cuchareta Baja</t>
  </si>
  <si>
    <t>P.S. Loma Saavedra</t>
  </si>
  <si>
    <t>OFICINA  DE  ESTADISTICA  E  INFORMATICA  DISA TUMBES</t>
  </si>
  <si>
    <t>GRUPO DE EDAD</t>
  </si>
</sst>
</file>

<file path=xl/styles.xml><?xml version="1.0" encoding="utf-8"?>
<styleSheet xmlns="http://schemas.openxmlformats.org/spreadsheetml/2006/main">
  <numFmts count="6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S/&quot;#,##0;&quot;S/&quot;\-#,##0"/>
    <numFmt numFmtId="193" formatCode="&quot;S/&quot;#,##0;[Red]&quot;S/&quot;\-#,##0"/>
    <numFmt numFmtId="194" formatCode="&quot;S/&quot;#,##0.00;&quot;S/&quot;\-#,##0.00"/>
    <numFmt numFmtId="195" formatCode="&quot;S/&quot;#,##0.00;[Red]&quot;S/&quot;\-#,##0.00"/>
    <numFmt numFmtId="196" formatCode="_ &quot;S/&quot;* #,##0_ ;_ &quot;S/&quot;* \-#,##0_ ;_ &quot;S/&quot;* &quot;-&quot;_ ;_ @_ "/>
    <numFmt numFmtId="197" formatCode="_ &quot;S/&quot;* #,##0.00_ ;_ &quot;S/&quot;* \-#,##0.00_ ;_ &quot;S/&quot;* &quot;-&quot;??_ ;_ @_ "/>
    <numFmt numFmtId="198" formatCode="#,##0\ &quot;Pts&quot;;\-#,##0\ &quot;Pts&quot;"/>
    <numFmt numFmtId="199" formatCode="#,##0\ &quot;Pts&quot;;[Red]\-#,##0\ &quot;Pts&quot;"/>
    <numFmt numFmtId="200" formatCode="#,##0.00\ &quot;Pts&quot;;\-#,##0.00\ &quot;Pts&quot;"/>
    <numFmt numFmtId="201" formatCode="#,##0.00\ &quot;Pts&quot;;[Red]\-#,##0.00\ &quot;Pts&quot;"/>
    <numFmt numFmtId="202" formatCode="_-* #,##0\ &quot;Pts&quot;_-;\-* #,##0\ &quot;Pts&quot;_-;_-* &quot;-&quot;\ &quot;Pts&quot;_-;_-@_-"/>
    <numFmt numFmtId="203" formatCode="_-* #,##0\ _P_t_s_-;\-* #,##0\ _P_t_s_-;_-* &quot;-&quot;\ _P_t_s_-;_-@_-"/>
    <numFmt numFmtId="204" formatCode="_-* #,##0.00\ &quot;Pts&quot;_-;\-* #,##0.00\ &quot;Pts&quot;_-;_-* &quot;-&quot;??\ &quot;Pts&quot;_-;_-@_-"/>
    <numFmt numFmtId="205" formatCode="_-* #,##0.00\ _P_t_s_-;\-* #,##0.00\ _P_t_s_-;_-* &quot;-&quot;??\ _P_t_s_-;_-@_-"/>
    <numFmt numFmtId="206" formatCode="0.0"/>
    <numFmt numFmtId="207" formatCode="0.000"/>
    <numFmt numFmtId="208" formatCode="0.00_);[Red]\(0.00\)"/>
    <numFmt numFmtId="209" formatCode="#,##0.00;[Red]#,##0.00"/>
    <numFmt numFmtId="210" formatCode="#,##0;[Red]#,##0"/>
    <numFmt numFmtId="211" formatCode="0;[Red]0"/>
    <numFmt numFmtId="212" formatCode="0.00;[Red]0.00"/>
    <numFmt numFmtId="213" formatCode="#,##0.0"/>
    <numFmt numFmtId="214" formatCode="#,##0.000"/>
    <numFmt numFmtId="215" formatCode="#,##0.000000000"/>
    <numFmt numFmtId="216" formatCode="mmmm\ d\,\ yyyy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10"/>
      <name val="Tahoma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color indexed="10"/>
      <name val="Tahoma"/>
      <family val="2"/>
    </font>
    <font>
      <sz val="12"/>
      <name val="Tahoma"/>
      <family val="2"/>
    </font>
    <font>
      <b/>
      <sz val="9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33" borderId="0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5" fillId="33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5" fillId="33" borderId="0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Continuous"/>
    </xf>
    <xf numFmtId="0" fontId="5" fillId="33" borderId="14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16" fontId="5" fillId="33" borderId="11" xfId="0" applyNumberFormat="1" applyFont="1" applyFill="1" applyBorder="1" applyAlignment="1">
      <alignment horizontal="centerContinuous"/>
    </xf>
    <xf numFmtId="0" fontId="5" fillId="33" borderId="17" xfId="0" applyFont="1" applyFill="1" applyBorder="1" applyAlignment="1">
      <alignment horizontal="center"/>
    </xf>
    <xf numFmtId="3" fontId="8" fillId="33" borderId="12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 horizontal="right"/>
    </xf>
    <xf numFmtId="3" fontId="8" fillId="33" borderId="11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 horizontal="center"/>
    </xf>
    <xf numFmtId="3" fontId="8" fillId="33" borderId="12" xfId="0" applyNumberFormat="1" applyFont="1" applyFill="1" applyBorder="1" applyAlignment="1">
      <alignment horizontal="centerContinuous"/>
    </xf>
    <xf numFmtId="3" fontId="8" fillId="33" borderId="14" xfId="0" applyNumberFormat="1" applyFont="1" applyFill="1" applyBorder="1" applyAlignment="1">
      <alignment horizontal="center"/>
    </xf>
    <xf numFmtId="3" fontId="8" fillId="33" borderId="0" xfId="0" applyNumberFormat="1" applyFont="1" applyFill="1" applyBorder="1" applyAlignment="1">
      <alignment horizontal="center"/>
    </xf>
    <xf numFmtId="3" fontId="8" fillId="33" borderId="0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 horizontal="right"/>
    </xf>
    <xf numFmtId="3" fontId="9" fillId="33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0" fontId="7" fillId="33" borderId="15" xfId="0" applyFont="1" applyFill="1" applyBorder="1" applyAlignment="1">
      <alignment horizontal="center"/>
    </xf>
    <xf numFmtId="3" fontId="7" fillId="33" borderId="15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33" borderId="18" xfId="0" applyNumberFormat="1" applyFont="1" applyFill="1" applyBorder="1" applyAlignment="1">
      <alignment/>
    </xf>
    <xf numFmtId="3" fontId="7" fillId="33" borderId="19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3" fontId="5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33" borderId="20" xfId="0" applyNumberFormat="1" applyFont="1" applyFill="1" applyBorder="1" applyAlignment="1">
      <alignment/>
    </xf>
    <xf numFmtId="3" fontId="5" fillId="33" borderId="21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1" fontId="8" fillId="33" borderId="11" xfId="0" applyNumberFormat="1" applyFont="1" applyFill="1" applyBorder="1" applyAlignment="1">
      <alignment horizontal="center"/>
    </xf>
    <xf numFmtId="1" fontId="8" fillId="33" borderId="11" xfId="0" applyNumberFormat="1" applyFont="1" applyFill="1" applyBorder="1" applyAlignment="1">
      <alignment horizontal="right"/>
    </xf>
    <xf numFmtId="1" fontId="8" fillId="33" borderId="11" xfId="0" applyNumberFormat="1" applyFont="1" applyFill="1" applyBorder="1" applyAlignment="1">
      <alignment/>
    </xf>
    <xf numFmtId="1" fontId="8" fillId="33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8" fillId="33" borderId="12" xfId="0" applyNumberFormat="1" applyFont="1" applyFill="1" applyBorder="1" applyAlignment="1">
      <alignment/>
    </xf>
    <xf numFmtId="1" fontId="8" fillId="33" borderId="16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" fontId="9" fillId="0" borderId="0" xfId="0" applyNumberFormat="1" applyFont="1" applyAlignment="1">
      <alignment/>
    </xf>
    <xf numFmtId="1" fontId="7" fillId="33" borderId="11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210" fontId="6" fillId="33" borderId="12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" fontId="6" fillId="33" borderId="12" xfId="0" applyNumberFormat="1" applyFont="1" applyFill="1" applyBorder="1" applyAlignment="1">
      <alignment/>
    </xf>
    <xf numFmtId="0" fontId="9" fillId="33" borderId="12" xfId="0" applyFont="1" applyFill="1" applyBorder="1" applyAlignment="1">
      <alignment/>
    </xf>
    <xf numFmtId="208" fontId="9" fillId="33" borderId="12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3" fontId="6" fillId="33" borderId="14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33" borderId="20" xfId="0" applyNumberFormat="1" applyFont="1" applyFill="1" applyBorder="1" applyAlignment="1">
      <alignment/>
    </xf>
    <xf numFmtId="3" fontId="7" fillId="33" borderId="21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210" fontId="6" fillId="33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7" fillId="33" borderId="15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Continuous"/>
    </xf>
    <xf numFmtId="0" fontId="5" fillId="33" borderId="22" xfId="0" applyFont="1" applyFill="1" applyBorder="1" applyAlignment="1">
      <alignment horizontal="centerContinuous"/>
    </xf>
    <xf numFmtId="0" fontId="5" fillId="33" borderId="18" xfId="0" applyFont="1" applyFill="1" applyBorder="1" applyAlignment="1">
      <alignment horizontal="centerContinuous"/>
    </xf>
    <xf numFmtId="0" fontId="5" fillId="33" borderId="10" xfId="0" applyFont="1" applyFill="1" applyBorder="1" applyAlignment="1">
      <alignment horizontal="centerContinuous"/>
    </xf>
    <xf numFmtId="49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6" fillId="0" borderId="12" xfId="0" applyFont="1" applyBorder="1" applyAlignment="1">
      <alignment/>
    </xf>
    <xf numFmtId="3" fontId="6" fillId="0" borderId="12" xfId="0" applyNumberFormat="1" applyFont="1" applyBorder="1" applyAlignment="1">
      <alignment/>
    </xf>
    <xf numFmtId="0" fontId="9" fillId="33" borderId="11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3" fontId="8" fillId="33" borderId="23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213" fontId="5" fillId="33" borderId="16" xfId="0" applyNumberFormat="1" applyFont="1" applyFill="1" applyBorder="1" applyAlignment="1">
      <alignment/>
    </xf>
    <xf numFmtId="0" fontId="5" fillId="33" borderId="19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216" fontId="6" fillId="0" borderId="0" xfId="0" applyNumberFormat="1" applyFont="1" applyBorder="1" applyAlignment="1">
      <alignment horizontal="center"/>
    </xf>
    <xf numFmtId="216" fontId="6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91"/>
  <sheetViews>
    <sheetView tabSelected="1" view="pageBreakPreview" zoomScaleNormal="75" zoomScaleSheetLayoutView="100" zoomScalePageLayoutView="0" workbookViewId="0" topLeftCell="A5">
      <pane xSplit="3" ySplit="3" topLeftCell="D77" activePane="bottomRight" state="frozen"/>
      <selection pane="topLeft" activeCell="A5" sqref="A5"/>
      <selection pane="topRight" activeCell="D5" sqref="D5"/>
      <selection pane="bottomLeft" activeCell="A8" sqref="A8"/>
      <selection pane="bottomRight" activeCell="I21" sqref="I21"/>
    </sheetView>
  </sheetViews>
  <sheetFormatPr defaultColWidth="11.421875" defaultRowHeight="12.75"/>
  <cols>
    <col min="1" max="1" width="28.00390625" style="7" customWidth="1"/>
    <col min="2" max="2" width="13.8515625" style="7" hidden="1" customWidth="1"/>
    <col min="3" max="3" width="13.140625" style="7" hidden="1" customWidth="1"/>
    <col min="4" max="4" width="13.8515625" style="7" customWidth="1"/>
    <col min="5" max="5" width="6.57421875" style="7" customWidth="1"/>
    <col min="6" max="6" width="9.7109375" style="7" bestFit="1" customWidth="1"/>
    <col min="7" max="7" width="10.28125" style="7" bestFit="1" customWidth="1"/>
    <col min="8" max="8" width="7.7109375" style="7" bestFit="1" customWidth="1"/>
    <col min="9" max="9" width="7.8515625" style="7" bestFit="1" customWidth="1"/>
    <col min="10" max="10" width="7.421875" style="7" customWidth="1"/>
    <col min="11" max="11" width="7.8515625" style="7" bestFit="1" customWidth="1"/>
    <col min="12" max="12" width="10.57421875" style="7" customWidth="1"/>
    <col min="13" max="13" width="2.00390625" style="117" hidden="1" customWidth="1"/>
    <col min="14" max="14" width="35.8515625" style="101" hidden="1" customWidth="1"/>
    <col min="15" max="15" width="7.8515625" style="7" bestFit="1" customWidth="1"/>
    <col min="16" max="16" width="9.140625" style="7" bestFit="1" customWidth="1"/>
    <col min="17" max="19" width="7.421875" style="7" customWidth="1"/>
    <col min="20" max="20" width="10.00390625" style="7" customWidth="1"/>
    <col min="21" max="21" width="8.140625" style="7" customWidth="1"/>
    <col min="22" max="22" width="7.8515625" style="7" bestFit="1" customWidth="1"/>
    <col min="23" max="25" width="8.00390625" style="7" bestFit="1" customWidth="1"/>
    <col min="26" max="26" width="11.8515625" style="7" customWidth="1"/>
    <col min="27" max="27" width="3.28125" style="118" customWidth="1"/>
    <col min="28" max="28" width="35.421875" style="7" customWidth="1"/>
    <col min="29" max="33" width="8.00390625" style="7" bestFit="1" customWidth="1"/>
    <col min="34" max="34" width="14.28125" style="7" customWidth="1"/>
    <col min="35" max="35" width="3.28125" style="118" hidden="1" customWidth="1"/>
    <col min="36" max="36" width="32.00390625" style="7" hidden="1" customWidth="1"/>
    <col min="37" max="41" width="9.140625" style="7" bestFit="1" customWidth="1"/>
    <col min="42" max="42" width="8.140625" style="7" bestFit="1" customWidth="1"/>
    <col min="43" max="43" width="7.57421875" style="7" customWidth="1"/>
    <col min="44" max="45" width="7.7109375" style="7" customWidth="1"/>
    <col min="46" max="46" width="7.421875" style="7" customWidth="1"/>
    <col min="47" max="47" width="10.140625" style="7" customWidth="1"/>
    <col min="48" max="48" width="10.28125" style="7" customWidth="1"/>
    <col min="49" max="49" width="10.421875" style="7" customWidth="1"/>
    <col min="50" max="50" width="21.28125" style="7" bestFit="1" customWidth="1"/>
    <col min="51" max="51" width="13.8515625" style="7" bestFit="1" customWidth="1"/>
    <col min="52" max="16384" width="11.421875" style="7" customWidth="1"/>
  </cols>
  <sheetData>
    <row r="1" spans="1:49" ht="20.25" customHeight="1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4"/>
      <c r="AB1" s="128" t="s">
        <v>0</v>
      </c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6"/>
    </row>
    <row r="2" spans="1:49" ht="15.75" customHeight="1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4"/>
      <c r="AB2" s="129" t="s">
        <v>1</v>
      </c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6"/>
    </row>
    <row r="3" spans="1:49" ht="14.2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9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4"/>
      <c r="AB3" s="129"/>
      <c r="AC3" s="129"/>
      <c r="AD3" s="129"/>
      <c r="AE3" s="129"/>
      <c r="AF3" s="129"/>
      <c r="AG3" s="129"/>
      <c r="AH3" s="129"/>
      <c r="AI3" s="5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6"/>
    </row>
    <row r="4" spans="1:49" ht="15.75" customHeight="1" thickBot="1">
      <c r="A4" s="11" t="s">
        <v>2</v>
      </c>
      <c r="B4" s="3"/>
      <c r="C4" s="3"/>
      <c r="D4" s="3"/>
      <c r="E4" s="3"/>
      <c r="F4" s="3"/>
      <c r="G4" s="3"/>
      <c r="H4" s="3"/>
      <c r="I4" s="3"/>
      <c r="J4" s="3"/>
      <c r="K4" s="126"/>
      <c r="L4" s="126"/>
      <c r="M4" s="9"/>
      <c r="N4" s="12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27">
        <f ca="1">TODAY()</f>
        <v>41625</v>
      </c>
      <c r="Y4" s="127"/>
      <c r="Z4" s="127"/>
      <c r="AA4" s="4"/>
      <c r="AB4" s="12" t="s">
        <v>2</v>
      </c>
      <c r="AC4" s="10"/>
      <c r="AD4" s="10"/>
      <c r="AE4" s="10"/>
      <c r="AF4" s="10"/>
      <c r="AG4" s="127">
        <f ca="1">TODAY()</f>
        <v>41625</v>
      </c>
      <c r="AH4" s="127"/>
      <c r="AI4" s="10"/>
      <c r="AJ4" s="12" t="s">
        <v>2</v>
      </c>
      <c r="AK4" s="10"/>
      <c r="AL4" s="10"/>
      <c r="AM4" s="10"/>
      <c r="AN4" s="8"/>
      <c r="AO4" s="8"/>
      <c r="AP4" s="8"/>
      <c r="AQ4" s="8"/>
      <c r="AR4" s="8"/>
      <c r="AS4" s="8"/>
      <c r="AT4" s="8"/>
      <c r="AU4" s="127">
        <f ca="1">TODAY()</f>
        <v>41625</v>
      </c>
      <c r="AV4" s="127"/>
      <c r="AW4" s="6"/>
    </row>
    <row r="5" spans="1:49" ht="20.25" customHeight="1" thickBot="1">
      <c r="A5" s="13" t="s">
        <v>3</v>
      </c>
      <c r="B5" s="13"/>
      <c r="C5" s="13"/>
      <c r="D5" s="13" t="s">
        <v>4</v>
      </c>
      <c r="E5" s="121" t="s">
        <v>5</v>
      </c>
      <c r="F5" s="122"/>
      <c r="G5" s="122"/>
      <c r="H5" s="122"/>
      <c r="I5" s="122"/>
      <c r="J5" s="122"/>
      <c r="K5" s="122"/>
      <c r="L5" s="123"/>
      <c r="M5" s="14"/>
      <c r="N5" s="13" t="s">
        <v>3</v>
      </c>
      <c r="O5" s="121" t="s">
        <v>6</v>
      </c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3"/>
      <c r="AA5" s="15"/>
      <c r="AB5" s="13" t="s">
        <v>3</v>
      </c>
      <c r="AC5" s="121" t="s">
        <v>6</v>
      </c>
      <c r="AD5" s="122"/>
      <c r="AE5" s="122"/>
      <c r="AF5" s="122"/>
      <c r="AG5" s="122"/>
      <c r="AH5" s="123"/>
      <c r="AI5" s="16"/>
      <c r="AJ5" s="13" t="s">
        <v>3</v>
      </c>
      <c r="AK5" s="121" t="s">
        <v>6</v>
      </c>
      <c r="AL5" s="122"/>
      <c r="AM5" s="122"/>
      <c r="AN5" s="122"/>
      <c r="AO5" s="122"/>
      <c r="AP5" s="122"/>
      <c r="AQ5" s="122"/>
      <c r="AR5" s="122"/>
      <c r="AS5" s="122"/>
      <c r="AT5" s="123"/>
      <c r="AU5" s="134" t="s">
        <v>7</v>
      </c>
      <c r="AV5" s="135"/>
      <c r="AW5" s="6"/>
    </row>
    <row r="6" spans="1:49" ht="15.75" thickBot="1">
      <c r="A6" s="17" t="s">
        <v>8</v>
      </c>
      <c r="B6" s="17"/>
      <c r="C6" s="17"/>
      <c r="D6" s="17" t="s">
        <v>9</v>
      </c>
      <c r="E6" s="124" t="s">
        <v>10</v>
      </c>
      <c r="F6" s="125"/>
      <c r="G6" s="17" t="s">
        <v>4</v>
      </c>
      <c r="H6" s="17">
        <v>1</v>
      </c>
      <c r="I6" s="17">
        <v>2</v>
      </c>
      <c r="J6" s="17">
        <v>3</v>
      </c>
      <c r="K6" s="17">
        <v>4</v>
      </c>
      <c r="L6" s="13" t="s">
        <v>4</v>
      </c>
      <c r="M6" s="18"/>
      <c r="N6" s="17" t="s">
        <v>8</v>
      </c>
      <c r="O6" s="17">
        <v>5</v>
      </c>
      <c r="P6" s="19">
        <v>6</v>
      </c>
      <c r="Q6" s="17">
        <v>7</v>
      </c>
      <c r="R6" s="17">
        <v>8</v>
      </c>
      <c r="S6" s="17">
        <v>9</v>
      </c>
      <c r="T6" s="20" t="s">
        <v>4</v>
      </c>
      <c r="U6" s="17">
        <v>10</v>
      </c>
      <c r="V6" s="17">
        <v>11</v>
      </c>
      <c r="W6" s="17">
        <v>12</v>
      </c>
      <c r="X6" s="17">
        <v>13</v>
      </c>
      <c r="Y6" s="21">
        <v>14</v>
      </c>
      <c r="Z6" s="13" t="s">
        <v>4</v>
      </c>
      <c r="AA6" s="22"/>
      <c r="AB6" s="17" t="s">
        <v>8</v>
      </c>
      <c r="AC6" s="13">
        <v>15</v>
      </c>
      <c r="AD6" s="13">
        <v>16</v>
      </c>
      <c r="AE6" s="13">
        <v>17</v>
      </c>
      <c r="AF6" s="13">
        <v>18</v>
      </c>
      <c r="AG6" s="13">
        <v>19</v>
      </c>
      <c r="AH6" s="13" t="s">
        <v>4</v>
      </c>
      <c r="AI6" s="22"/>
      <c r="AJ6" s="17" t="s">
        <v>8</v>
      </c>
      <c r="AK6" s="19" t="s">
        <v>11</v>
      </c>
      <c r="AL6" s="17" t="s">
        <v>12</v>
      </c>
      <c r="AM6" s="17" t="s">
        <v>13</v>
      </c>
      <c r="AN6" s="17" t="s">
        <v>14</v>
      </c>
      <c r="AO6" s="17" t="s">
        <v>15</v>
      </c>
      <c r="AP6" s="17" t="s">
        <v>16</v>
      </c>
      <c r="AQ6" s="17" t="s">
        <v>17</v>
      </c>
      <c r="AR6" s="17" t="s">
        <v>18</v>
      </c>
      <c r="AS6" s="17" t="s">
        <v>19</v>
      </c>
      <c r="AT6" s="23" t="s">
        <v>20</v>
      </c>
      <c r="AU6" s="17" t="s">
        <v>21</v>
      </c>
      <c r="AV6" s="24"/>
      <c r="AW6" s="6"/>
    </row>
    <row r="7" spans="1:49" ht="15.75" thickBot="1">
      <c r="A7" s="25" t="s">
        <v>22</v>
      </c>
      <c r="B7" s="25"/>
      <c r="C7" s="25"/>
      <c r="D7" s="26"/>
      <c r="E7" s="27" t="s">
        <v>23</v>
      </c>
      <c r="F7" s="27" t="s">
        <v>24</v>
      </c>
      <c r="G7" s="25" t="s">
        <v>10</v>
      </c>
      <c r="H7" s="25" t="s">
        <v>25</v>
      </c>
      <c r="I7" s="25" t="s">
        <v>26</v>
      </c>
      <c r="J7" s="25" t="s">
        <v>26</v>
      </c>
      <c r="K7" s="25" t="s">
        <v>26</v>
      </c>
      <c r="L7" s="25" t="s">
        <v>27</v>
      </c>
      <c r="M7" s="18"/>
      <c r="N7" s="25" t="s">
        <v>22</v>
      </c>
      <c r="O7" s="25" t="s">
        <v>26</v>
      </c>
      <c r="P7" s="28" t="s">
        <v>26</v>
      </c>
      <c r="Q7" s="25" t="s">
        <v>26</v>
      </c>
      <c r="R7" s="25" t="s">
        <v>26</v>
      </c>
      <c r="S7" s="25" t="s">
        <v>26</v>
      </c>
      <c r="T7" s="29" t="s">
        <v>28</v>
      </c>
      <c r="U7" s="25" t="s">
        <v>26</v>
      </c>
      <c r="V7" s="25" t="s">
        <v>26</v>
      </c>
      <c r="W7" s="25" t="s">
        <v>26</v>
      </c>
      <c r="X7" s="25" t="s">
        <v>26</v>
      </c>
      <c r="Y7" s="30" t="s">
        <v>26</v>
      </c>
      <c r="Z7" s="25" t="s">
        <v>29</v>
      </c>
      <c r="AA7" s="22"/>
      <c r="AB7" s="25" t="s">
        <v>22</v>
      </c>
      <c r="AC7" s="25" t="s">
        <v>26</v>
      </c>
      <c r="AD7" s="25" t="s">
        <v>26</v>
      </c>
      <c r="AE7" s="25" t="s">
        <v>26</v>
      </c>
      <c r="AF7" s="25" t="s">
        <v>26</v>
      </c>
      <c r="AG7" s="25" t="s">
        <v>26</v>
      </c>
      <c r="AH7" s="25" t="s">
        <v>30</v>
      </c>
      <c r="AI7" s="22"/>
      <c r="AJ7" s="25" t="s">
        <v>22</v>
      </c>
      <c r="AK7" s="28" t="s">
        <v>26</v>
      </c>
      <c r="AL7" s="25" t="s">
        <v>26</v>
      </c>
      <c r="AM7" s="25" t="s">
        <v>26</v>
      </c>
      <c r="AN7" s="25" t="s">
        <v>26</v>
      </c>
      <c r="AO7" s="25" t="s">
        <v>26</v>
      </c>
      <c r="AP7" s="25" t="s">
        <v>26</v>
      </c>
      <c r="AQ7" s="25" t="s">
        <v>26</v>
      </c>
      <c r="AR7" s="25" t="s">
        <v>26</v>
      </c>
      <c r="AS7" s="25" t="s">
        <v>26</v>
      </c>
      <c r="AT7" s="25" t="s">
        <v>26</v>
      </c>
      <c r="AU7" s="25" t="s">
        <v>31</v>
      </c>
      <c r="AV7" s="25" t="s">
        <v>32</v>
      </c>
      <c r="AW7" s="6"/>
    </row>
    <row r="8" spans="1:49" s="43" customFormat="1" ht="15.75" thickBot="1">
      <c r="A8" s="31"/>
      <c r="B8" s="31"/>
      <c r="C8" s="31"/>
      <c r="D8" s="31"/>
      <c r="E8" s="31"/>
      <c r="F8" s="32"/>
      <c r="G8" s="33"/>
      <c r="H8" s="34"/>
      <c r="I8" s="34"/>
      <c r="J8" s="34"/>
      <c r="K8" s="34"/>
      <c r="L8" s="34"/>
      <c r="M8" s="35"/>
      <c r="N8" s="31"/>
      <c r="O8" s="34"/>
      <c r="P8" s="36"/>
      <c r="Q8" s="34"/>
      <c r="R8" s="34"/>
      <c r="S8" s="34"/>
      <c r="T8" s="37"/>
      <c r="U8" s="34"/>
      <c r="V8" s="34"/>
      <c r="W8" s="34"/>
      <c r="X8" s="34"/>
      <c r="Y8" s="38"/>
      <c r="Z8" s="34"/>
      <c r="AA8" s="39"/>
      <c r="AB8" s="31"/>
      <c r="AC8" s="34"/>
      <c r="AD8" s="34"/>
      <c r="AE8" s="34"/>
      <c r="AF8" s="34"/>
      <c r="AG8" s="34"/>
      <c r="AH8" s="31"/>
      <c r="AI8" s="40"/>
      <c r="AJ8" s="31"/>
      <c r="AK8" s="34"/>
      <c r="AL8" s="34"/>
      <c r="AM8" s="34"/>
      <c r="AN8" s="34"/>
      <c r="AO8" s="31"/>
      <c r="AP8" s="34"/>
      <c r="AQ8" s="34"/>
      <c r="AR8" s="34"/>
      <c r="AS8" s="34"/>
      <c r="AT8" s="34"/>
      <c r="AU8" s="41"/>
      <c r="AV8" s="41"/>
      <c r="AW8" s="42"/>
    </row>
    <row r="9" spans="1:49" s="51" customFormat="1" ht="15.75" thickBot="1">
      <c r="A9" s="44" t="s">
        <v>33</v>
      </c>
      <c r="B9" s="45" t="e">
        <f>+B12+B52+B69</f>
        <v>#REF!</v>
      </c>
      <c r="C9" s="45" t="e">
        <f>+C12+C52+C69</f>
        <v>#REF!</v>
      </c>
      <c r="D9" s="45">
        <f>+D12+D52+D69</f>
        <v>202088</v>
      </c>
      <c r="E9" s="45">
        <f>+E12+E52+E69</f>
        <v>364</v>
      </c>
      <c r="F9" s="45">
        <f aca="true" t="shared" si="0" ref="F9:L9">F12+F52+F69</f>
        <v>4278</v>
      </c>
      <c r="G9" s="45">
        <f t="shared" si="0"/>
        <v>4642</v>
      </c>
      <c r="H9" s="45">
        <f t="shared" si="0"/>
        <v>4622</v>
      </c>
      <c r="I9" s="45">
        <f t="shared" si="0"/>
        <v>4600</v>
      </c>
      <c r="J9" s="45">
        <f t="shared" si="0"/>
        <v>4581</v>
      </c>
      <c r="K9" s="45">
        <f t="shared" si="0"/>
        <v>4561</v>
      </c>
      <c r="L9" s="45">
        <f t="shared" si="0"/>
        <v>18364</v>
      </c>
      <c r="M9" s="46"/>
      <c r="N9" s="44" t="s">
        <v>33</v>
      </c>
      <c r="O9" s="45">
        <f aca="true" t="shared" si="1" ref="O9:Z9">O12+O52+O69</f>
        <v>4714</v>
      </c>
      <c r="P9" s="47">
        <f t="shared" si="1"/>
        <v>4696</v>
      </c>
      <c r="Q9" s="45">
        <f t="shared" si="1"/>
        <v>4680</v>
      </c>
      <c r="R9" s="45">
        <f t="shared" si="1"/>
        <v>4665</v>
      </c>
      <c r="S9" s="45">
        <f t="shared" si="1"/>
        <v>4650</v>
      </c>
      <c r="T9" s="45">
        <f t="shared" si="1"/>
        <v>23405</v>
      </c>
      <c r="U9" s="45">
        <f t="shared" si="1"/>
        <v>4547</v>
      </c>
      <c r="V9" s="45">
        <f t="shared" si="1"/>
        <v>4549</v>
      </c>
      <c r="W9" s="45">
        <f t="shared" si="1"/>
        <v>4564</v>
      </c>
      <c r="X9" s="45">
        <f t="shared" si="1"/>
        <v>4595</v>
      </c>
      <c r="Y9" s="48">
        <f t="shared" si="1"/>
        <v>4640</v>
      </c>
      <c r="Z9" s="45">
        <f t="shared" si="1"/>
        <v>22895</v>
      </c>
      <c r="AA9" s="49"/>
      <c r="AB9" s="44" t="s">
        <v>33</v>
      </c>
      <c r="AC9" s="45">
        <f aca="true" t="shared" si="2" ref="AC9:AH9">AC12+AC52+AC69</f>
        <v>4419</v>
      </c>
      <c r="AD9" s="45">
        <f t="shared" si="2"/>
        <v>4471</v>
      </c>
      <c r="AE9" s="45">
        <f t="shared" si="2"/>
        <v>4521</v>
      </c>
      <c r="AF9" s="45">
        <f t="shared" si="2"/>
        <v>4567</v>
      </c>
      <c r="AG9" s="45">
        <f t="shared" si="2"/>
        <v>4610</v>
      </c>
      <c r="AH9" s="45">
        <f t="shared" si="2"/>
        <v>22588</v>
      </c>
      <c r="AI9" s="49"/>
      <c r="AJ9" s="44" t="s">
        <v>33</v>
      </c>
      <c r="AK9" s="45">
        <f aca="true" t="shared" si="3" ref="AK9:AV9">AK12+AK52+AK69</f>
        <v>21331</v>
      </c>
      <c r="AL9" s="45">
        <f t="shared" si="3"/>
        <v>18579</v>
      </c>
      <c r="AM9" s="45">
        <f t="shared" si="3"/>
        <v>16306</v>
      </c>
      <c r="AN9" s="45">
        <f t="shared" si="3"/>
        <v>13759</v>
      </c>
      <c r="AO9" s="45">
        <f t="shared" si="3"/>
        <v>10321</v>
      </c>
      <c r="AP9" s="45">
        <f t="shared" si="3"/>
        <v>7659</v>
      </c>
      <c r="AQ9" s="45">
        <f t="shared" si="3"/>
        <v>5939</v>
      </c>
      <c r="AR9" s="45">
        <f t="shared" si="3"/>
        <v>4801</v>
      </c>
      <c r="AS9" s="45">
        <f t="shared" si="3"/>
        <v>3872</v>
      </c>
      <c r="AT9" s="45">
        <f t="shared" si="3"/>
        <v>7627</v>
      </c>
      <c r="AU9" s="45">
        <f t="shared" si="3"/>
        <v>56045</v>
      </c>
      <c r="AV9" s="45">
        <f t="shared" si="3"/>
        <v>5573</v>
      </c>
      <c r="AW9" s="50"/>
    </row>
    <row r="10" spans="1:49" ht="15">
      <c r="A10" s="13"/>
      <c r="B10" s="13"/>
      <c r="C10" s="52"/>
      <c r="D10" s="119"/>
      <c r="E10" s="53"/>
      <c r="F10" s="53"/>
      <c r="G10" s="53"/>
      <c r="H10" s="53"/>
      <c r="I10" s="53"/>
      <c r="J10" s="53"/>
      <c r="K10" s="53"/>
      <c r="L10" s="53"/>
      <c r="M10" s="54"/>
      <c r="N10" s="13"/>
      <c r="O10" s="53"/>
      <c r="P10" s="55"/>
      <c r="Q10" s="53"/>
      <c r="R10" s="53"/>
      <c r="S10" s="53"/>
      <c r="T10" s="53"/>
      <c r="U10" s="53"/>
      <c r="V10" s="53"/>
      <c r="W10" s="53"/>
      <c r="X10" s="53"/>
      <c r="Y10" s="56"/>
      <c r="Z10" s="53"/>
      <c r="AA10" s="57"/>
      <c r="AB10" s="13"/>
      <c r="AC10" s="53"/>
      <c r="AD10" s="53"/>
      <c r="AE10" s="53"/>
      <c r="AF10" s="53"/>
      <c r="AG10" s="53"/>
      <c r="AH10" s="53"/>
      <c r="AI10" s="57"/>
      <c r="AJ10" s="1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6"/>
    </row>
    <row r="11" spans="1:49" ht="15.75" thickBot="1">
      <c r="A11" s="25"/>
      <c r="B11" s="25"/>
      <c r="C11" s="25"/>
      <c r="D11" s="58"/>
      <c r="E11" s="58"/>
      <c r="F11" s="58"/>
      <c r="G11" s="58"/>
      <c r="H11" s="58"/>
      <c r="I11" s="57"/>
      <c r="J11" s="58"/>
      <c r="K11" s="57"/>
      <c r="L11" s="58"/>
      <c r="M11" s="54"/>
      <c r="N11" s="58"/>
      <c r="O11" s="59"/>
      <c r="P11" s="120"/>
      <c r="Q11" s="57"/>
      <c r="R11" s="58"/>
      <c r="S11" s="57"/>
      <c r="T11" s="58"/>
      <c r="U11" s="57"/>
      <c r="V11" s="58"/>
      <c r="W11" s="57"/>
      <c r="X11" s="58"/>
      <c r="Y11" s="57"/>
      <c r="Z11" s="58"/>
      <c r="AA11" s="57"/>
      <c r="AB11" s="25"/>
      <c r="AC11" s="59"/>
      <c r="AD11" s="58"/>
      <c r="AE11" s="57"/>
      <c r="AF11" s="58"/>
      <c r="AG11" s="57"/>
      <c r="AH11" s="58">
        <f>22588+22895+18691</f>
        <v>64174</v>
      </c>
      <c r="AI11" s="57"/>
      <c r="AJ11" s="25"/>
      <c r="AK11" s="59"/>
      <c r="AL11" s="58"/>
      <c r="AM11" s="57"/>
      <c r="AN11" s="58"/>
      <c r="AO11" s="57"/>
      <c r="AP11" s="58"/>
      <c r="AQ11" s="57"/>
      <c r="AR11" s="58"/>
      <c r="AS11" s="57"/>
      <c r="AT11" s="58"/>
      <c r="AU11" s="57"/>
      <c r="AV11" s="58"/>
      <c r="AW11" s="6"/>
    </row>
    <row r="12" spans="1:49" s="51" customFormat="1" ht="15.75" thickBot="1">
      <c r="A12" s="44" t="s">
        <v>34</v>
      </c>
      <c r="B12" s="45" t="e">
        <f>B14+B20+B41+#REF!+#REF!+#REF!</f>
        <v>#REF!</v>
      </c>
      <c r="C12" s="45" t="e">
        <f>C14+C20+C41+#REF!+#REF!+#REF!</f>
        <v>#REF!</v>
      </c>
      <c r="D12" s="45">
        <f>D14+D20+D25+D28+D33+D41</f>
        <v>147330</v>
      </c>
      <c r="E12" s="45">
        <f aca="true" t="shared" si="4" ref="E12:L12">E14+E20+E25+E28+E33+E41</f>
        <v>265</v>
      </c>
      <c r="F12" s="45">
        <f t="shared" si="4"/>
        <v>3120</v>
      </c>
      <c r="G12" s="45">
        <f t="shared" si="4"/>
        <v>3385</v>
      </c>
      <c r="H12" s="45">
        <f t="shared" si="4"/>
        <v>3369</v>
      </c>
      <c r="I12" s="45">
        <f t="shared" si="4"/>
        <v>3354</v>
      </c>
      <c r="J12" s="45">
        <f t="shared" si="4"/>
        <v>3339</v>
      </c>
      <c r="K12" s="45">
        <f t="shared" si="4"/>
        <v>3325</v>
      </c>
      <c r="L12" s="45">
        <f t="shared" si="4"/>
        <v>13387</v>
      </c>
      <c r="M12" s="46"/>
      <c r="N12" s="44" t="s">
        <v>34</v>
      </c>
      <c r="O12" s="45">
        <f aca="true" t="shared" si="5" ref="O12:Z12">O14+O20+O25+O28+O33+O41</f>
        <v>3437</v>
      </c>
      <c r="P12" s="45">
        <f t="shared" si="5"/>
        <v>3423</v>
      </c>
      <c r="Q12" s="45">
        <f t="shared" si="5"/>
        <v>3412</v>
      </c>
      <c r="R12" s="45">
        <f t="shared" si="5"/>
        <v>3401</v>
      </c>
      <c r="S12" s="45">
        <f t="shared" si="5"/>
        <v>3390</v>
      </c>
      <c r="T12" s="45">
        <f t="shared" si="5"/>
        <v>17063</v>
      </c>
      <c r="U12" s="45">
        <f t="shared" si="5"/>
        <v>3315</v>
      </c>
      <c r="V12" s="45">
        <f t="shared" si="5"/>
        <v>3316</v>
      </c>
      <c r="W12" s="45">
        <f t="shared" si="5"/>
        <v>3327</v>
      </c>
      <c r="X12" s="45">
        <f t="shared" si="5"/>
        <v>3350</v>
      </c>
      <c r="Y12" s="45">
        <f t="shared" si="5"/>
        <v>3383</v>
      </c>
      <c r="Z12" s="45">
        <f t="shared" si="5"/>
        <v>16691</v>
      </c>
      <c r="AA12" s="49"/>
      <c r="AB12" s="44" t="s">
        <v>34</v>
      </c>
      <c r="AC12" s="45">
        <f aca="true" t="shared" si="6" ref="AC12:AH12">AC14+AC20+AC25+AC28+AC33+AC41</f>
        <v>3222</v>
      </c>
      <c r="AD12" s="45">
        <f t="shared" si="6"/>
        <v>3260</v>
      </c>
      <c r="AE12" s="45">
        <f t="shared" si="6"/>
        <v>3296</v>
      </c>
      <c r="AF12" s="45">
        <f t="shared" si="6"/>
        <v>3329</v>
      </c>
      <c r="AG12" s="45">
        <f t="shared" si="6"/>
        <v>3361</v>
      </c>
      <c r="AH12" s="45">
        <f t="shared" si="6"/>
        <v>16468</v>
      </c>
      <c r="AI12" s="49"/>
      <c r="AJ12" s="44" t="s">
        <v>34</v>
      </c>
      <c r="AK12" s="45">
        <f aca="true" t="shared" si="7" ref="AK12:AV12">AK14+AK20+AK25+AK28+AK33+AK41</f>
        <v>15551</v>
      </c>
      <c r="AL12" s="45">
        <f t="shared" si="7"/>
        <v>13545</v>
      </c>
      <c r="AM12" s="45">
        <f t="shared" si="7"/>
        <v>11888</v>
      </c>
      <c r="AN12" s="45">
        <f t="shared" si="7"/>
        <v>10031</v>
      </c>
      <c r="AO12" s="45">
        <f t="shared" si="7"/>
        <v>7524</v>
      </c>
      <c r="AP12" s="45">
        <f t="shared" si="7"/>
        <v>5584</v>
      </c>
      <c r="AQ12" s="45">
        <f t="shared" si="7"/>
        <v>4329</v>
      </c>
      <c r="AR12" s="45">
        <f t="shared" si="7"/>
        <v>3500</v>
      </c>
      <c r="AS12" s="45">
        <f t="shared" si="7"/>
        <v>2823</v>
      </c>
      <c r="AT12" s="45">
        <f t="shared" si="7"/>
        <v>5561</v>
      </c>
      <c r="AU12" s="45">
        <f t="shared" si="7"/>
        <v>40860</v>
      </c>
      <c r="AV12" s="45">
        <f t="shared" si="7"/>
        <v>4036</v>
      </c>
      <c r="AW12" s="50"/>
    </row>
    <row r="13" spans="1:49" s="68" customFormat="1" ht="15.75" thickBot="1">
      <c r="A13" s="60"/>
      <c r="B13" s="60"/>
      <c r="C13" s="61"/>
      <c r="D13" s="61"/>
      <c r="E13" s="61"/>
      <c r="F13" s="61"/>
      <c r="G13" s="62"/>
      <c r="H13" s="62"/>
      <c r="I13" s="63"/>
      <c r="J13" s="62"/>
      <c r="K13" s="63"/>
      <c r="L13" s="62"/>
      <c r="M13" s="64"/>
      <c r="N13" s="60"/>
      <c r="O13" s="65"/>
      <c r="P13" s="66"/>
      <c r="Q13" s="63"/>
      <c r="R13" s="62"/>
      <c r="S13" s="63"/>
      <c r="T13" s="62"/>
      <c r="U13" s="63"/>
      <c r="V13" s="62"/>
      <c r="W13" s="63"/>
      <c r="X13" s="62"/>
      <c r="Y13" s="63"/>
      <c r="Z13" s="62"/>
      <c r="AA13" s="63"/>
      <c r="AB13" s="60"/>
      <c r="AC13" s="65"/>
      <c r="AD13" s="62"/>
      <c r="AE13" s="63"/>
      <c r="AF13" s="62"/>
      <c r="AG13" s="63"/>
      <c r="AH13" s="62"/>
      <c r="AI13" s="63"/>
      <c r="AJ13" s="60"/>
      <c r="AK13" s="65"/>
      <c r="AL13" s="62"/>
      <c r="AM13" s="63"/>
      <c r="AN13" s="62"/>
      <c r="AO13" s="63"/>
      <c r="AP13" s="62"/>
      <c r="AQ13" s="63"/>
      <c r="AR13" s="62"/>
      <c r="AS13" s="63"/>
      <c r="AT13" s="62"/>
      <c r="AU13" s="62"/>
      <c r="AV13" s="62"/>
      <c r="AW13" s="67"/>
    </row>
    <row r="14" spans="1:49" s="51" customFormat="1" ht="15.75" thickBot="1">
      <c r="A14" s="44" t="s">
        <v>35</v>
      </c>
      <c r="B14" s="69">
        <v>95551</v>
      </c>
      <c r="C14" s="45">
        <f aca="true" t="shared" si="8" ref="C14:L14">SUM(C15:C18)</f>
        <v>95551.00000573305</v>
      </c>
      <c r="D14" s="45">
        <f t="shared" si="8"/>
        <v>97484</v>
      </c>
      <c r="E14" s="45">
        <f t="shared" si="8"/>
        <v>177</v>
      </c>
      <c r="F14" s="45">
        <f t="shared" si="8"/>
        <v>2063</v>
      </c>
      <c r="G14" s="45">
        <f t="shared" si="8"/>
        <v>2240</v>
      </c>
      <c r="H14" s="45">
        <f t="shared" si="8"/>
        <v>2229</v>
      </c>
      <c r="I14" s="45">
        <f t="shared" si="8"/>
        <v>2219</v>
      </c>
      <c r="J14" s="45">
        <f t="shared" si="8"/>
        <v>2210</v>
      </c>
      <c r="K14" s="45">
        <f t="shared" si="8"/>
        <v>2200</v>
      </c>
      <c r="L14" s="45">
        <f t="shared" si="8"/>
        <v>8858</v>
      </c>
      <c r="M14" s="46"/>
      <c r="N14" s="44" t="s">
        <v>35</v>
      </c>
      <c r="O14" s="45">
        <f aca="true" t="shared" si="9" ref="O14:Z14">SUM(O15:O18)</f>
        <v>2274</v>
      </c>
      <c r="P14" s="47">
        <f t="shared" si="9"/>
        <v>2264</v>
      </c>
      <c r="Q14" s="45">
        <f t="shared" si="9"/>
        <v>2258</v>
      </c>
      <c r="R14" s="45">
        <f t="shared" si="9"/>
        <v>2251</v>
      </c>
      <c r="S14" s="45">
        <f t="shared" si="9"/>
        <v>2243</v>
      </c>
      <c r="T14" s="45">
        <f t="shared" si="9"/>
        <v>11290</v>
      </c>
      <c r="U14" s="45">
        <f t="shared" si="9"/>
        <v>2193</v>
      </c>
      <c r="V14" s="45">
        <f t="shared" si="9"/>
        <v>2194</v>
      </c>
      <c r="W14" s="45">
        <f t="shared" si="9"/>
        <v>2202</v>
      </c>
      <c r="X14" s="45">
        <f t="shared" si="9"/>
        <v>2217</v>
      </c>
      <c r="Y14" s="48">
        <f t="shared" si="9"/>
        <v>2238</v>
      </c>
      <c r="Z14" s="45">
        <f t="shared" si="9"/>
        <v>11044</v>
      </c>
      <c r="AA14" s="49"/>
      <c r="AB14" s="44" t="s">
        <v>35</v>
      </c>
      <c r="AC14" s="45">
        <f aca="true" t="shared" si="10" ref="AC14:AH14">SUM(AC15:AC18)</f>
        <v>2131</v>
      </c>
      <c r="AD14" s="45">
        <f t="shared" si="10"/>
        <v>2158</v>
      </c>
      <c r="AE14" s="45">
        <f t="shared" si="10"/>
        <v>2181</v>
      </c>
      <c r="AF14" s="45">
        <f t="shared" si="10"/>
        <v>2203</v>
      </c>
      <c r="AG14" s="45">
        <f t="shared" si="10"/>
        <v>2223</v>
      </c>
      <c r="AH14" s="45">
        <f t="shared" si="10"/>
        <v>10896</v>
      </c>
      <c r="AI14" s="49"/>
      <c r="AJ14" s="44" t="s">
        <v>35</v>
      </c>
      <c r="AK14" s="45">
        <f aca="true" t="shared" si="11" ref="AK14:AV14">SUM(AK15:AK18)</f>
        <v>10289</v>
      </c>
      <c r="AL14" s="45">
        <f t="shared" si="11"/>
        <v>8962</v>
      </c>
      <c r="AM14" s="45">
        <f t="shared" si="11"/>
        <v>7866</v>
      </c>
      <c r="AN14" s="45">
        <f t="shared" si="11"/>
        <v>6637</v>
      </c>
      <c r="AO14" s="45">
        <f t="shared" si="11"/>
        <v>4979</v>
      </c>
      <c r="AP14" s="45">
        <f t="shared" si="11"/>
        <v>3695</v>
      </c>
      <c r="AQ14" s="45">
        <f t="shared" si="11"/>
        <v>2865</v>
      </c>
      <c r="AR14" s="45">
        <f t="shared" si="11"/>
        <v>2316</v>
      </c>
      <c r="AS14" s="45">
        <f t="shared" si="11"/>
        <v>1868</v>
      </c>
      <c r="AT14" s="45">
        <f t="shared" si="11"/>
        <v>3679</v>
      </c>
      <c r="AU14" s="45">
        <f t="shared" si="11"/>
        <v>27035</v>
      </c>
      <c r="AV14" s="45">
        <f t="shared" si="11"/>
        <v>2741</v>
      </c>
      <c r="AW14" s="50"/>
    </row>
    <row r="15" spans="1:49" ht="15">
      <c r="A15" s="70" t="s">
        <v>36</v>
      </c>
      <c r="B15" s="71">
        <v>68.62018203</v>
      </c>
      <c r="C15" s="72">
        <f>$B$14*B15/100</f>
        <v>65567.27013148529</v>
      </c>
      <c r="D15" s="72">
        <f>G15+L15+T15+Z15+AH15+AK15+AL15+AM15+AN15+AO15+AP15+AQ15+AR15+AS15+AT15</f>
        <v>66756</v>
      </c>
      <c r="E15" s="72">
        <v>122</v>
      </c>
      <c r="F15" s="73">
        <v>1278</v>
      </c>
      <c r="G15" s="73">
        <f>SUM(E15:F15)</f>
        <v>1400</v>
      </c>
      <c r="H15" s="73">
        <v>1529</v>
      </c>
      <c r="I15" s="73">
        <v>1523</v>
      </c>
      <c r="J15" s="73">
        <v>1516</v>
      </c>
      <c r="K15" s="73">
        <v>1510</v>
      </c>
      <c r="L15" s="73">
        <f>SUM(H15:K15)</f>
        <v>6078</v>
      </c>
      <c r="M15" s="74"/>
      <c r="N15" s="70" t="s">
        <v>36</v>
      </c>
      <c r="O15" s="73">
        <v>1560</v>
      </c>
      <c r="P15" s="75">
        <v>1554</v>
      </c>
      <c r="Q15" s="73">
        <v>1550</v>
      </c>
      <c r="R15" s="73">
        <v>1544</v>
      </c>
      <c r="S15" s="73">
        <v>1538</v>
      </c>
      <c r="T15" s="73">
        <f>SUM(O15:S15)</f>
        <v>7746</v>
      </c>
      <c r="U15" s="73">
        <v>1505</v>
      </c>
      <c r="V15" s="73">
        <v>1505</v>
      </c>
      <c r="W15" s="73">
        <v>1512</v>
      </c>
      <c r="X15" s="73">
        <v>1521</v>
      </c>
      <c r="Y15" s="73">
        <v>1536</v>
      </c>
      <c r="Z15" s="73">
        <f>SUM(U15:Y15)</f>
        <v>7579</v>
      </c>
      <c r="AA15" s="76"/>
      <c r="AB15" s="70" t="s">
        <v>36</v>
      </c>
      <c r="AC15" s="73">
        <v>1463</v>
      </c>
      <c r="AD15" s="73">
        <v>1480</v>
      </c>
      <c r="AE15" s="73">
        <v>1498</v>
      </c>
      <c r="AF15" s="73">
        <v>1512</v>
      </c>
      <c r="AG15" s="73">
        <v>1526</v>
      </c>
      <c r="AH15" s="73">
        <f>SUM(AC15:AG15)</f>
        <v>7479</v>
      </c>
      <c r="AI15" s="76"/>
      <c r="AJ15" s="70" t="s">
        <v>36</v>
      </c>
      <c r="AK15" s="73">
        <v>7059</v>
      </c>
      <c r="AL15" s="73">
        <v>6150</v>
      </c>
      <c r="AM15" s="73">
        <v>5397</v>
      </c>
      <c r="AN15" s="73">
        <v>4554</v>
      </c>
      <c r="AO15" s="73">
        <v>3417</v>
      </c>
      <c r="AP15" s="73">
        <v>2536</v>
      </c>
      <c r="AQ15" s="73">
        <v>1966</v>
      </c>
      <c r="AR15" s="73">
        <v>1590</v>
      </c>
      <c r="AS15" s="73">
        <v>1282</v>
      </c>
      <c r="AT15" s="73">
        <v>2523</v>
      </c>
      <c r="AU15" s="73">
        <v>18552</v>
      </c>
      <c r="AV15" s="73">
        <v>1880</v>
      </c>
      <c r="AW15" s="6"/>
    </row>
    <row r="16" spans="1:49" ht="15">
      <c r="A16" s="77" t="s">
        <v>37</v>
      </c>
      <c r="B16" s="71">
        <v>16.23094034</v>
      </c>
      <c r="C16" s="72">
        <f>$B$14*B16/100</f>
        <v>15508.8258042734</v>
      </c>
      <c r="D16" s="72">
        <f>G16+L16+T16+Z16+AH16+AK16+AL16+AM16+AN16+AO16+AP16+AQ16+AR16+AS16+AT16</f>
        <v>15853</v>
      </c>
      <c r="E16" s="72">
        <v>28</v>
      </c>
      <c r="F16" s="73">
        <v>366</v>
      </c>
      <c r="G16" s="73">
        <f>SUM(E16:F16)</f>
        <v>394</v>
      </c>
      <c r="H16" s="73">
        <v>362</v>
      </c>
      <c r="I16" s="73">
        <v>360</v>
      </c>
      <c r="J16" s="73">
        <v>358</v>
      </c>
      <c r="K16" s="73">
        <v>357</v>
      </c>
      <c r="L16" s="73">
        <f>SUM(H16:K16)</f>
        <v>1437</v>
      </c>
      <c r="M16" s="74"/>
      <c r="N16" s="77" t="s">
        <v>37</v>
      </c>
      <c r="O16" s="73">
        <v>369</v>
      </c>
      <c r="P16" s="75">
        <v>367</v>
      </c>
      <c r="Q16" s="73">
        <v>367</v>
      </c>
      <c r="R16" s="73">
        <v>366</v>
      </c>
      <c r="S16" s="73">
        <v>364</v>
      </c>
      <c r="T16" s="73">
        <f>SUM(O16:S16)</f>
        <v>1833</v>
      </c>
      <c r="U16" s="73">
        <v>357</v>
      </c>
      <c r="V16" s="73">
        <v>357</v>
      </c>
      <c r="W16" s="73">
        <v>357</v>
      </c>
      <c r="X16" s="73">
        <v>359</v>
      </c>
      <c r="Y16" s="73">
        <v>363</v>
      </c>
      <c r="Z16" s="73">
        <f>SUM(U16:Y16)</f>
        <v>1793</v>
      </c>
      <c r="AA16" s="76"/>
      <c r="AB16" s="77" t="s">
        <v>37</v>
      </c>
      <c r="AC16" s="73">
        <v>346</v>
      </c>
      <c r="AD16" s="73">
        <v>351</v>
      </c>
      <c r="AE16" s="73">
        <v>354</v>
      </c>
      <c r="AF16" s="73">
        <v>357</v>
      </c>
      <c r="AG16" s="73">
        <v>361</v>
      </c>
      <c r="AH16" s="73">
        <f>SUM(AC16:AG16)</f>
        <v>1769</v>
      </c>
      <c r="AI16" s="76"/>
      <c r="AJ16" s="77" t="s">
        <v>37</v>
      </c>
      <c r="AK16" s="73">
        <v>1670</v>
      </c>
      <c r="AL16" s="73">
        <v>1454</v>
      </c>
      <c r="AM16" s="73">
        <v>1277</v>
      </c>
      <c r="AN16" s="73">
        <v>1077</v>
      </c>
      <c r="AO16" s="73">
        <v>808</v>
      </c>
      <c r="AP16" s="73">
        <v>599</v>
      </c>
      <c r="AQ16" s="73">
        <v>465</v>
      </c>
      <c r="AR16" s="73">
        <v>377</v>
      </c>
      <c r="AS16" s="73">
        <v>303</v>
      </c>
      <c r="AT16" s="73">
        <v>597</v>
      </c>
      <c r="AU16" s="73">
        <v>4388</v>
      </c>
      <c r="AV16" s="73">
        <v>444</v>
      </c>
      <c r="AW16" s="6"/>
    </row>
    <row r="17" spans="1:49" ht="15">
      <c r="A17" s="70" t="s">
        <v>38</v>
      </c>
      <c r="B17" s="71">
        <v>2.830340736</v>
      </c>
      <c r="C17" s="72">
        <f>$B$14*B17/100</f>
        <v>2704.4188766553602</v>
      </c>
      <c r="D17" s="72">
        <f>G17+L17+T17+Z17+AH17+AK17+AL17+AM17+AN17+AO17+AP17+AQ17+AR17+AS17+AT17</f>
        <v>2766</v>
      </c>
      <c r="E17" s="72">
        <v>5</v>
      </c>
      <c r="F17" s="73">
        <v>65</v>
      </c>
      <c r="G17" s="73">
        <f>SUM(E17:F17)</f>
        <v>70</v>
      </c>
      <c r="H17" s="73">
        <v>63</v>
      </c>
      <c r="I17" s="73">
        <v>62</v>
      </c>
      <c r="J17" s="73">
        <v>63</v>
      </c>
      <c r="K17" s="73">
        <v>62</v>
      </c>
      <c r="L17" s="73">
        <f>SUM(H17:K17)</f>
        <v>250</v>
      </c>
      <c r="M17" s="74"/>
      <c r="N17" s="70" t="s">
        <v>38</v>
      </c>
      <c r="O17" s="73">
        <v>65</v>
      </c>
      <c r="P17" s="75">
        <v>64</v>
      </c>
      <c r="Q17" s="73">
        <v>64</v>
      </c>
      <c r="R17" s="73">
        <v>64</v>
      </c>
      <c r="S17" s="73">
        <v>64</v>
      </c>
      <c r="T17" s="73">
        <f>SUM(O17:S17)</f>
        <v>321</v>
      </c>
      <c r="U17" s="73">
        <v>61</v>
      </c>
      <c r="V17" s="73">
        <v>62</v>
      </c>
      <c r="W17" s="73">
        <v>62</v>
      </c>
      <c r="X17" s="73">
        <v>63</v>
      </c>
      <c r="Y17" s="73">
        <v>63</v>
      </c>
      <c r="Z17" s="73">
        <f>SUM(U17:Y17)</f>
        <v>311</v>
      </c>
      <c r="AA17" s="76"/>
      <c r="AB17" s="70" t="s">
        <v>38</v>
      </c>
      <c r="AC17" s="73">
        <v>60</v>
      </c>
      <c r="AD17" s="73">
        <v>61</v>
      </c>
      <c r="AE17" s="73">
        <v>61</v>
      </c>
      <c r="AF17" s="73">
        <v>62</v>
      </c>
      <c r="AG17" s="73">
        <v>63</v>
      </c>
      <c r="AH17" s="73">
        <f>SUM(AC17:AG17)</f>
        <v>307</v>
      </c>
      <c r="AI17" s="76"/>
      <c r="AJ17" s="70" t="s">
        <v>38</v>
      </c>
      <c r="AK17" s="73">
        <v>291</v>
      </c>
      <c r="AL17" s="73">
        <v>254</v>
      </c>
      <c r="AM17" s="73">
        <v>224</v>
      </c>
      <c r="AN17" s="73">
        <v>188</v>
      </c>
      <c r="AO17" s="73">
        <v>141</v>
      </c>
      <c r="AP17" s="73">
        <v>105</v>
      </c>
      <c r="AQ17" s="73">
        <v>81</v>
      </c>
      <c r="AR17" s="73">
        <v>65</v>
      </c>
      <c r="AS17" s="73">
        <v>53</v>
      </c>
      <c r="AT17" s="73">
        <v>105</v>
      </c>
      <c r="AU17" s="73">
        <v>765</v>
      </c>
      <c r="AV17" s="73">
        <v>79</v>
      </c>
      <c r="AW17" s="6"/>
    </row>
    <row r="18" spans="1:49" ht="15">
      <c r="A18" s="70" t="s">
        <v>39</v>
      </c>
      <c r="B18" s="71">
        <v>12.3185369</v>
      </c>
      <c r="C18" s="72">
        <f>$B$14*B18/100</f>
        <v>11770.485193319</v>
      </c>
      <c r="D18" s="72">
        <f>G18+L18+T18+Z18+AH18+AK18+AL18+AM18+AN18+AO18+AP18+AQ18+AR18+AS18+AT18</f>
        <v>12109</v>
      </c>
      <c r="E18" s="72">
        <v>22</v>
      </c>
      <c r="F18" s="73">
        <v>354</v>
      </c>
      <c r="G18" s="73">
        <f>SUM(E18:F18)</f>
        <v>376</v>
      </c>
      <c r="H18" s="73">
        <v>275</v>
      </c>
      <c r="I18" s="73">
        <v>274</v>
      </c>
      <c r="J18" s="73">
        <v>273</v>
      </c>
      <c r="K18" s="73">
        <v>271</v>
      </c>
      <c r="L18" s="73">
        <f>SUM(H18:K18)</f>
        <v>1093</v>
      </c>
      <c r="M18" s="74"/>
      <c r="N18" s="70" t="s">
        <v>39</v>
      </c>
      <c r="O18" s="73">
        <v>280</v>
      </c>
      <c r="P18" s="75">
        <v>279</v>
      </c>
      <c r="Q18" s="73">
        <v>277</v>
      </c>
      <c r="R18" s="73">
        <v>277</v>
      </c>
      <c r="S18" s="73">
        <v>277</v>
      </c>
      <c r="T18" s="73">
        <f>SUM(O18:S18)</f>
        <v>1390</v>
      </c>
      <c r="U18" s="73">
        <v>270</v>
      </c>
      <c r="V18" s="73">
        <v>270</v>
      </c>
      <c r="W18" s="73">
        <v>271</v>
      </c>
      <c r="X18" s="73">
        <v>274</v>
      </c>
      <c r="Y18" s="73">
        <v>276</v>
      </c>
      <c r="Z18" s="73">
        <f>SUM(U18:Y18)</f>
        <v>1361</v>
      </c>
      <c r="AA18" s="76"/>
      <c r="AB18" s="70" t="s">
        <v>39</v>
      </c>
      <c r="AC18" s="73">
        <v>262</v>
      </c>
      <c r="AD18" s="73">
        <v>266</v>
      </c>
      <c r="AE18" s="73">
        <v>268</v>
      </c>
      <c r="AF18" s="73">
        <v>272</v>
      </c>
      <c r="AG18" s="73">
        <v>273</v>
      </c>
      <c r="AH18" s="73">
        <f>SUM(AC18:AG18)</f>
        <v>1341</v>
      </c>
      <c r="AI18" s="76"/>
      <c r="AJ18" s="70" t="s">
        <v>39</v>
      </c>
      <c r="AK18" s="73">
        <v>1269</v>
      </c>
      <c r="AL18" s="73">
        <v>1104</v>
      </c>
      <c r="AM18" s="73">
        <v>968</v>
      </c>
      <c r="AN18" s="73">
        <v>818</v>
      </c>
      <c r="AO18" s="73">
        <v>613</v>
      </c>
      <c r="AP18" s="73">
        <v>455</v>
      </c>
      <c r="AQ18" s="73">
        <v>353</v>
      </c>
      <c r="AR18" s="73">
        <v>284</v>
      </c>
      <c r="AS18" s="73">
        <v>230</v>
      </c>
      <c r="AT18" s="73">
        <v>454</v>
      </c>
      <c r="AU18" s="73">
        <v>3330</v>
      </c>
      <c r="AV18" s="73">
        <v>338</v>
      </c>
      <c r="AW18" s="6"/>
    </row>
    <row r="19" spans="1:49" s="84" customFormat="1" ht="15.75" thickBot="1">
      <c r="A19" s="78"/>
      <c r="B19" s="79"/>
      <c r="C19" s="31"/>
      <c r="D19" s="72"/>
      <c r="E19" s="31"/>
      <c r="F19" s="31"/>
      <c r="G19" s="73"/>
      <c r="H19" s="31"/>
      <c r="I19" s="31"/>
      <c r="J19" s="31"/>
      <c r="K19" s="31"/>
      <c r="L19" s="31"/>
      <c r="M19" s="80"/>
      <c r="N19" s="78"/>
      <c r="O19" s="31"/>
      <c r="P19" s="81"/>
      <c r="Q19" s="31"/>
      <c r="R19" s="31"/>
      <c r="S19" s="31"/>
      <c r="T19" s="31"/>
      <c r="U19" s="31"/>
      <c r="V19" s="31"/>
      <c r="W19" s="31"/>
      <c r="X19" s="31"/>
      <c r="Y19" s="82"/>
      <c r="Z19" s="31"/>
      <c r="AA19" s="40"/>
      <c r="AB19" s="78"/>
      <c r="AC19" s="31"/>
      <c r="AD19" s="31"/>
      <c r="AE19" s="31"/>
      <c r="AF19" s="31"/>
      <c r="AG19" s="31"/>
      <c r="AH19" s="31"/>
      <c r="AI19" s="40"/>
      <c r="AJ19" s="78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83"/>
    </row>
    <row r="20" spans="1:49" s="51" customFormat="1" ht="15.75" thickBot="1">
      <c r="A20" s="44" t="s">
        <v>40</v>
      </c>
      <c r="B20" s="44">
        <v>21751</v>
      </c>
      <c r="C20" s="45">
        <f aca="true" t="shared" si="12" ref="C20:L20">SUM(C21:C23)</f>
        <v>21750.999999999996</v>
      </c>
      <c r="D20" s="45">
        <f t="shared" si="12"/>
        <v>22029</v>
      </c>
      <c r="E20" s="45">
        <f t="shared" si="12"/>
        <v>39</v>
      </c>
      <c r="F20" s="45">
        <f t="shared" si="12"/>
        <v>467</v>
      </c>
      <c r="G20" s="45">
        <f t="shared" si="12"/>
        <v>506</v>
      </c>
      <c r="H20" s="45">
        <f t="shared" si="12"/>
        <v>504</v>
      </c>
      <c r="I20" s="45">
        <f t="shared" si="12"/>
        <v>502</v>
      </c>
      <c r="J20" s="45">
        <f t="shared" si="12"/>
        <v>499</v>
      </c>
      <c r="K20" s="45">
        <f t="shared" si="12"/>
        <v>497</v>
      </c>
      <c r="L20" s="45">
        <f t="shared" si="12"/>
        <v>2002</v>
      </c>
      <c r="M20" s="46"/>
      <c r="N20" s="44" t="s">
        <v>40</v>
      </c>
      <c r="O20" s="45">
        <f aca="true" t="shared" si="13" ref="O20:Z20">SUM(O21:O23)</f>
        <v>514</v>
      </c>
      <c r="P20" s="47">
        <f t="shared" si="13"/>
        <v>512</v>
      </c>
      <c r="Q20" s="45">
        <f t="shared" si="13"/>
        <v>510</v>
      </c>
      <c r="R20" s="45">
        <f t="shared" si="13"/>
        <v>508</v>
      </c>
      <c r="S20" s="45">
        <f t="shared" si="13"/>
        <v>507</v>
      </c>
      <c r="T20" s="45">
        <f t="shared" si="13"/>
        <v>2551</v>
      </c>
      <c r="U20" s="45">
        <f t="shared" si="13"/>
        <v>496</v>
      </c>
      <c r="V20" s="45">
        <f t="shared" si="13"/>
        <v>496</v>
      </c>
      <c r="W20" s="45">
        <f t="shared" si="13"/>
        <v>497</v>
      </c>
      <c r="X20" s="45">
        <f t="shared" si="13"/>
        <v>501</v>
      </c>
      <c r="Y20" s="48">
        <f t="shared" si="13"/>
        <v>506</v>
      </c>
      <c r="Z20" s="45">
        <f t="shared" si="13"/>
        <v>2496</v>
      </c>
      <c r="AA20" s="49"/>
      <c r="AB20" s="44" t="s">
        <v>40</v>
      </c>
      <c r="AC20" s="45">
        <f aca="true" t="shared" si="14" ref="AC20:AH20">SUM(AC21:AC23)</f>
        <v>482</v>
      </c>
      <c r="AD20" s="45">
        <f t="shared" si="14"/>
        <v>487</v>
      </c>
      <c r="AE20" s="45">
        <f t="shared" si="14"/>
        <v>492</v>
      </c>
      <c r="AF20" s="45">
        <f t="shared" si="14"/>
        <v>498</v>
      </c>
      <c r="AG20" s="45">
        <f t="shared" si="14"/>
        <v>503</v>
      </c>
      <c r="AH20" s="45">
        <f t="shared" si="14"/>
        <v>2462</v>
      </c>
      <c r="AI20" s="49"/>
      <c r="AJ20" s="44" t="s">
        <v>40</v>
      </c>
      <c r="AK20" s="45">
        <f aca="true" t="shared" si="15" ref="AK20:AV20">SUM(AK21:AK23)</f>
        <v>2325</v>
      </c>
      <c r="AL20" s="45">
        <f t="shared" si="15"/>
        <v>2026</v>
      </c>
      <c r="AM20" s="45">
        <f t="shared" si="15"/>
        <v>1777</v>
      </c>
      <c r="AN20" s="45">
        <f t="shared" si="15"/>
        <v>1500</v>
      </c>
      <c r="AO20" s="45">
        <f t="shared" si="15"/>
        <v>1125</v>
      </c>
      <c r="AP20" s="45">
        <f t="shared" si="15"/>
        <v>835</v>
      </c>
      <c r="AQ20" s="45">
        <f t="shared" si="15"/>
        <v>647</v>
      </c>
      <c r="AR20" s="45">
        <f t="shared" si="15"/>
        <v>523</v>
      </c>
      <c r="AS20" s="45">
        <f t="shared" si="15"/>
        <v>422</v>
      </c>
      <c r="AT20" s="45">
        <f t="shared" si="15"/>
        <v>832</v>
      </c>
      <c r="AU20" s="45">
        <f t="shared" si="15"/>
        <v>6109</v>
      </c>
      <c r="AV20" s="45">
        <f t="shared" si="15"/>
        <v>544</v>
      </c>
      <c r="AW20" s="50"/>
    </row>
    <row r="21" spans="1:49" ht="15">
      <c r="A21" s="70" t="s">
        <v>41</v>
      </c>
      <c r="B21" s="70">
        <v>74.52442766</v>
      </c>
      <c r="C21" s="72">
        <f>$B$20*B21/100</f>
        <v>16209.8082603266</v>
      </c>
      <c r="D21" s="72">
        <f>G21+L21+T21+Z21+AH21+AK21+AL21+AM21+AN21+AO21+AP21+AQ21+AR21+AS21+AT21</f>
        <v>16417</v>
      </c>
      <c r="E21" s="73">
        <v>29</v>
      </c>
      <c r="F21" s="73">
        <v>348</v>
      </c>
      <c r="G21" s="73">
        <f>SUM(E21:F21)</f>
        <v>377</v>
      </c>
      <c r="H21" s="73">
        <v>375</v>
      </c>
      <c r="I21" s="73">
        <v>374</v>
      </c>
      <c r="J21" s="73">
        <v>372</v>
      </c>
      <c r="K21" s="73">
        <v>370</v>
      </c>
      <c r="L21" s="73">
        <f>SUM(H21:K21)</f>
        <v>1491</v>
      </c>
      <c r="M21" s="74"/>
      <c r="N21" s="70" t="s">
        <v>41</v>
      </c>
      <c r="O21" s="73">
        <v>383</v>
      </c>
      <c r="P21" s="75">
        <v>381</v>
      </c>
      <c r="Q21" s="73">
        <v>380</v>
      </c>
      <c r="R21" s="73">
        <v>378</v>
      </c>
      <c r="S21" s="73">
        <v>378</v>
      </c>
      <c r="T21" s="73">
        <f>SUM(O21:S21)</f>
        <v>1900</v>
      </c>
      <c r="U21" s="73">
        <v>370</v>
      </c>
      <c r="V21" s="73">
        <v>369</v>
      </c>
      <c r="W21" s="73">
        <v>370</v>
      </c>
      <c r="X21" s="73">
        <v>374</v>
      </c>
      <c r="Y21" s="85">
        <v>377</v>
      </c>
      <c r="Z21" s="73">
        <f>SUM(U21:Y21)</f>
        <v>1860</v>
      </c>
      <c r="AA21" s="76"/>
      <c r="AB21" s="70" t="s">
        <v>41</v>
      </c>
      <c r="AC21" s="73">
        <v>359</v>
      </c>
      <c r="AD21" s="73">
        <v>363</v>
      </c>
      <c r="AE21" s="73">
        <v>367</v>
      </c>
      <c r="AF21" s="73">
        <v>371</v>
      </c>
      <c r="AG21" s="73">
        <v>375</v>
      </c>
      <c r="AH21" s="73">
        <f>SUM(AC21:AG21)</f>
        <v>1835</v>
      </c>
      <c r="AI21" s="76"/>
      <c r="AJ21" s="70" t="s">
        <v>41</v>
      </c>
      <c r="AK21" s="73">
        <v>1733</v>
      </c>
      <c r="AL21" s="73">
        <v>1510</v>
      </c>
      <c r="AM21" s="73">
        <v>1324</v>
      </c>
      <c r="AN21" s="73">
        <v>1119</v>
      </c>
      <c r="AO21" s="73">
        <v>838</v>
      </c>
      <c r="AP21" s="73">
        <v>622</v>
      </c>
      <c r="AQ21" s="73">
        <v>482</v>
      </c>
      <c r="AR21" s="73">
        <v>389</v>
      </c>
      <c r="AS21" s="73">
        <v>315</v>
      </c>
      <c r="AT21" s="73">
        <v>622</v>
      </c>
      <c r="AU21" s="73">
        <v>4552</v>
      </c>
      <c r="AV21" s="73">
        <v>406</v>
      </c>
      <c r="AW21" s="6"/>
    </row>
    <row r="22" spans="1:49" ht="15">
      <c r="A22" s="70" t="s">
        <v>42</v>
      </c>
      <c r="B22" s="70">
        <v>13.10361105</v>
      </c>
      <c r="C22" s="72">
        <f>$B$20*B22/100</f>
        <v>2850.1664394854997</v>
      </c>
      <c r="D22" s="72">
        <f>G22+L22+T22+Z22+AH22+AK22+AL22+AM22+AN22+AO22+AP22+AQ22+AR22+AS22+AT22</f>
        <v>2887</v>
      </c>
      <c r="E22" s="73">
        <v>5</v>
      </c>
      <c r="F22" s="73">
        <v>61</v>
      </c>
      <c r="G22" s="73">
        <f>SUM(E22:F22)</f>
        <v>66</v>
      </c>
      <c r="H22" s="73">
        <v>66</v>
      </c>
      <c r="I22" s="73">
        <v>66</v>
      </c>
      <c r="J22" s="73">
        <v>66</v>
      </c>
      <c r="K22" s="73">
        <v>66</v>
      </c>
      <c r="L22" s="73">
        <f>SUM(H22:K22)</f>
        <v>264</v>
      </c>
      <c r="M22" s="74"/>
      <c r="N22" s="70" t="s">
        <v>42</v>
      </c>
      <c r="O22" s="73">
        <v>67</v>
      </c>
      <c r="P22" s="73">
        <v>67</v>
      </c>
      <c r="Q22" s="73">
        <v>67</v>
      </c>
      <c r="R22" s="73">
        <v>67</v>
      </c>
      <c r="S22" s="73">
        <v>67</v>
      </c>
      <c r="T22" s="73">
        <f>SUM(O22:S22)</f>
        <v>335</v>
      </c>
      <c r="U22" s="73">
        <v>65</v>
      </c>
      <c r="V22" s="73">
        <v>65</v>
      </c>
      <c r="W22" s="73">
        <v>65</v>
      </c>
      <c r="X22" s="73">
        <v>65</v>
      </c>
      <c r="Y22" s="85">
        <v>66</v>
      </c>
      <c r="Z22" s="73">
        <f>SUM(U22:Y22)</f>
        <v>326</v>
      </c>
      <c r="AA22" s="76"/>
      <c r="AB22" s="70" t="s">
        <v>42</v>
      </c>
      <c r="AC22" s="73">
        <v>63</v>
      </c>
      <c r="AD22" s="73">
        <v>64</v>
      </c>
      <c r="AE22" s="73">
        <v>64</v>
      </c>
      <c r="AF22" s="73">
        <v>65</v>
      </c>
      <c r="AG22" s="73">
        <v>66</v>
      </c>
      <c r="AH22" s="73">
        <f>SUM(AC22:AG22)</f>
        <v>322</v>
      </c>
      <c r="AI22" s="76"/>
      <c r="AJ22" s="70" t="s">
        <v>42</v>
      </c>
      <c r="AK22" s="73">
        <v>305</v>
      </c>
      <c r="AL22" s="73">
        <v>265</v>
      </c>
      <c r="AM22" s="73">
        <v>233</v>
      </c>
      <c r="AN22" s="73">
        <v>196</v>
      </c>
      <c r="AO22" s="73">
        <v>147</v>
      </c>
      <c r="AP22" s="73">
        <v>110</v>
      </c>
      <c r="AQ22" s="73">
        <v>85</v>
      </c>
      <c r="AR22" s="73">
        <v>69</v>
      </c>
      <c r="AS22" s="73">
        <v>56</v>
      </c>
      <c r="AT22" s="73">
        <v>108</v>
      </c>
      <c r="AU22" s="73">
        <v>801</v>
      </c>
      <c r="AV22" s="73">
        <v>71</v>
      </c>
      <c r="AW22" s="6"/>
    </row>
    <row r="23" spans="1:49" ht="15">
      <c r="A23" s="70" t="s">
        <v>43</v>
      </c>
      <c r="B23" s="70">
        <v>12.37196129</v>
      </c>
      <c r="C23" s="72">
        <f>$B$20*B23/100</f>
        <v>2691.0253001879</v>
      </c>
      <c r="D23" s="72">
        <f>G23+L23+T23+Z23+AH23+AK23+AL23+AM23+AN23+AO23+AP23+AQ23+AR23+AS23+AT23</f>
        <v>2725</v>
      </c>
      <c r="E23" s="73">
        <v>5</v>
      </c>
      <c r="F23" s="73">
        <v>58</v>
      </c>
      <c r="G23" s="73">
        <f>SUM(E23:F23)</f>
        <v>63</v>
      </c>
      <c r="H23" s="73">
        <v>63</v>
      </c>
      <c r="I23" s="73">
        <v>62</v>
      </c>
      <c r="J23" s="73">
        <v>61</v>
      </c>
      <c r="K23" s="73">
        <v>61</v>
      </c>
      <c r="L23" s="73">
        <f>SUM(H23:K23)</f>
        <v>247</v>
      </c>
      <c r="M23" s="74"/>
      <c r="N23" s="70" t="s">
        <v>43</v>
      </c>
      <c r="O23" s="73">
        <v>64</v>
      </c>
      <c r="P23" s="75">
        <v>64</v>
      </c>
      <c r="Q23" s="73">
        <v>63</v>
      </c>
      <c r="R23" s="73">
        <v>63</v>
      </c>
      <c r="S23" s="73">
        <v>62</v>
      </c>
      <c r="T23" s="73">
        <f>SUM(O23:S23)</f>
        <v>316</v>
      </c>
      <c r="U23" s="73">
        <v>61</v>
      </c>
      <c r="V23" s="73">
        <v>62</v>
      </c>
      <c r="W23" s="73">
        <v>62</v>
      </c>
      <c r="X23" s="73">
        <v>62</v>
      </c>
      <c r="Y23" s="85">
        <v>63</v>
      </c>
      <c r="Z23" s="73">
        <f>SUM(U23:Y23)</f>
        <v>310</v>
      </c>
      <c r="AA23" s="76"/>
      <c r="AB23" s="70" t="s">
        <v>43</v>
      </c>
      <c r="AC23" s="73">
        <v>60</v>
      </c>
      <c r="AD23" s="73">
        <v>60</v>
      </c>
      <c r="AE23" s="73">
        <v>61</v>
      </c>
      <c r="AF23" s="73">
        <v>62</v>
      </c>
      <c r="AG23" s="73">
        <v>62</v>
      </c>
      <c r="AH23" s="73">
        <f>SUM(AC23:AG23)</f>
        <v>305</v>
      </c>
      <c r="AI23" s="76"/>
      <c r="AJ23" s="70" t="s">
        <v>43</v>
      </c>
      <c r="AK23" s="73">
        <v>287</v>
      </c>
      <c r="AL23" s="73">
        <v>251</v>
      </c>
      <c r="AM23" s="73">
        <v>220</v>
      </c>
      <c r="AN23" s="73">
        <v>185</v>
      </c>
      <c r="AO23" s="73">
        <v>140</v>
      </c>
      <c r="AP23" s="73">
        <v>103</v>
      </c>
      <c r="AQ23" s="73">
        <v>80</v>
      </c>
      <c r="AR23" s="73">
        <v>65</v>
      </c>
      <c r="AS23" s="73">
        <v>51</v>
      </c>
      <c r="AT23" s="73">
        <v>102</v>
      </c>
      <c r="AU23" s="73">
        <v>756</v>
      </c>
      <c r="AV23" s="73">
        <v>67</v>
      </c>
      <c r="AW23" s="6"/>
    </row>
    <row r="24" spans="1:49" ht="15.75" thickBot="1">
      <c r="A24" s="70"/>
      <c r="B24" s="70"/>
      <c r="C24" s="72"/>
      <c r="D24" s="72"/>
      <c r="E24" s="73"/>
      <c r="F24" s="73"/>
      <c r="G24" s="73"/>
      <c r="H24" s="73"/>
      <c r="I24" s="73"/>
      <c r="J24" s="73"/>
      <c r="K24" s="73"/>
      <c r="L24" s="73"/>
      <c r="M24" s="74"/>
      <c r="N24" s="70"/>
      <c r="O24" s="73"/>
      <c r="P24" s="75"/>
      <c r="Q24" s="73"/>
      <c r="R24" s="73"/>
      <c r="S24" s="73"/>
      <c r="T24" s="73"/>
      <c r="U24" s="73"/>
      <c r="V24" s="73"/>
      <c r="W24" s="73"/>
      <c r="X24" s="73"/>
      <c r="Y24" s="85"/>
      <c r="Z24" s="73"/>
      <c r="AA24" s="76"/>
      <c r="AB24" s="70"/>
      <c r="AC24" s="73"/>
      <c r="AD24" s="73"/>
      <c r="AE24" s="73"/>
      <c r="AF24" s="73"/>
      <c r="AG24" s="73"/>
      <c r="AH24" s="73"/>
      <c r="AI24" s="76"/>
      <c r="AJ24" s="70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6"/>
    </row>
    <row r="25" spans="1:49" ht="15.75" thickBot="1">
      <c r="A25" s="44" t="s">
        <v>55</v>
      </c>
      <c r="B25" s="44">
        <v>9221</v>
      </c>
      <c r="C25" s="45" t="e">
        <f aca="true" t="shared" si="16" ref="C25:L25">SUM(C26:C26)</f>
        <v>#REF!</v>
      </c>
      <c r="D25" s="45">
        <f t="shared" si="16"/>
        <v>9195</v>
      </c>
      <c r="E25" s="45">
        <f t="shared" si="16"/>
        <v>16</v>
      </c>
      <c r="F25" s="45">
        <f t="shared" si="16"/>
        <v>195</v>
      </c>
      <c r="G25" s="45">
        <f t="shared" si="16"/>
        <v>211</v>
      </c>
      <c r="H25" s="45">
        <f t="shared" si="16"/>
        <v>210</v>
      </c>
      <c r="I25" s="45">
        <f t="shared" si="16"/>
        <v>209</v>
      </c>
      <c r="J25" s="45">
        <f t="shared" si="16"/>
        <v>208</v>
      </c>
      <c r="K25" s="45">
        <f t="shared" si="16"/>
        <v>208</v>
      </c>
      <c r="L25" s="45">
        <f t="shared" si="16"/>
        <v>835</v>
      </c>
      <c r="M25" s="46"/>
      <c r="N25" s="44" t="s">
        <v>55</v>
      </c>
      <c r="O25" s="45">
        <f aca="true" t="shared" si="17" ref="O25:Z25">SUM(O26:O26)</f>
        <v>214</v>
      </c>
      <c r="P25" s="47">
        <f t="shared" si="17"/>
        <v>214</v>
      </c>
      <c r="Q25" s="45">
        <f t="shared" si="17"/>
        <v>213</v>
      </c>
      <c r="R25" s="45">
        <f t="shared" si="17"/>
        <v>212</v>
      </c>
      <c r="S25" s="45">
        <f t="shared" si="17"/>
        <v>212</v>
      </c>
      <c r="T25" s="45">
        <f t="shared" si="17"/>
        <v>1065</v>
      </c>
      <c r="U25" s="45">
        <f t="shared" si="17"/>
        <v>207</v>
      </c>
      <c r="V25" s="45">
        <f t="shared" si="17"/>
        <v>207</v>
      </c>
      <c r="W25" s="45">
        <f t="shared" si="17"/>
        <v>208</v>
      </c>
      <c r="X25" s="45">
        <f t="shared" si="17"/>
        <v>209</v>
      </c>
      <c r="Y25" s="48">
        <f t="shared" si="17"/>
        <v>211</v>
      </c>
      <c r="Z25" s="45">
        <f t="shared" si="17"/>
        <v>1042</v>
      </c>
      <c r="AA25" s="49"/>
      <c r="AB25" s="44" t="s">
        <v>55</v>
      </c>
      <c r="AC25" s="45">
        <f aca="true" t="shared" si="18" ref="AC25:AH25">SUM(AC26:AC26)</f>
        <v>201</v>
      </c>
      <c r="AD25" s="45">
        <f t="shared" si="18"/>
        <v>203</v>
      </c>
      <c r="AE25" s="45">
        <f t="shared" si="18"/>
        <v>206</v>
      </c>
      <c r="AF25" s="45">
        <f t="shared" si="18"/>
        <v>208</v>
      </c>
      <c r="AG25" s="45">
        <f t="shared" si="18"/>
        <v>210</v>
      </c>
      <c r="AH25" s="45">
        <f t="shared" si="18"/>
        <v>1028</v>
      </c>
      <c r="AI25" s="49"/>
      <c r="AJ25" s="44" t="s">
        <v>55</v>
      </c>
      <c r="AK25" s="45">
        <f aca="true" t="shared" si="19" ref="AK25:AV25">SUM(AK26:AK26)</f>
        <v>971</v>
      </c>
      <c r="AL25" s="45">
        <f t="shared" si="19"/>
        <v>845</v>
      </c>
      <c r="AM25" s="45">
        <f t="shared" si="19"/>
        <v>743</v>
      </c>
      <c r="AN25" s="45">
        <f t="shared" si="19"/>
        <v>626</v>
      </c>
      <c r="AO25" s="45">
        <f t="shared" si="19"/>
        <v>470</v>
      </c>
      <c r="AP25" s="45">
        <f t="shared" si="19"/>
        <v>348</v>
      </c>
      <c r="AQ25" s="45">
        <f t="shared" si="19"/>
        <v>270</v>
      </c>
      <c r="AR25" s="45">
        <f t="shared" si="19"/>
        <v>218</v>
      </c>
      <c r="AS25" s="45">
        <f t="shared" si="19"/>
        <v>176</v>
      </c>
      <c r="AT25" s="45">
        <f t="shared" si="19"/>
        <v>347</v>
      </c>
      <c r="AU25" s="45">
        <f t="shared" si="19"/>
        <v>2551</v>
      </c>
      <c r="AV25" s="45">
        <f t="shared" si="19"/>
        <v>264</v>
      </c>
      <c r="AW25" s="50"/>
    </row>
    <row r="26" spans="1:49" ht="15">
      <c r="A26" s="70" t="s">
        <v>56</v>
      </c>
      <c r="B26" s="70">
        <v>100</v>
      </c>
      <c r="C26" s="72" t="e">
        <f>#REF!*B26/100</f>
        <v>#REF!</v>
      </c>
      <c r="D26" s="72">
        <f>G26+L26+T26+Z26+AH26+AK26+AL26+AM26+AN26+AO26+AP26+AQ26+AR26+AS26+AT26</f>
        <v>9195</v>
      </c>
      <c r="E26" s="73">
        <v>16</v>
      </c>
      <c r="F26" s="73">
        <v>195</v>
      </c>
      <c r="G26" s="73">
        <f>SUM(E26:F26)</f>
        <v>211</v>
      </c>
      <c r="H26" s="73">
        <v>210</v>
      </c>
      <c r="I26" s="73">
        <v>209</v>
      </c>
      <c r="J26" s="73">
        <v>208</v>
      </c>
      <c r="K26" s="73">
        <v>208</v>
      </c>
      <c r="L26" s="73">
        <f>SUM(H26:K26)</f>
        <v>835</v>
      </c>
      <c r="M26" s="74"/>
      <c r="N26" s="70" t="s">
        <v>56</v>
      </c>
      <c r="O26" s="73">
        <v>214</v>
      </c>
      <c r="P26" s="75">
        <v>214</v>
      </c>
      <c r="Q26" s="73">
        <v>213</v>
      </c>
      <c r="R26" s="73">
        <v>212</v>
      </c>
      <c r="S26" s="73">
        <v>212</v>
      </c>
      <c r="T26" s="73">
        <f>SUM(O26:S26)</f>
        <v>1065</v>
      </c>
      <c r="U26" s="73">
        <v>207</v>
      </c>
      <c r="V26" s="73">
        <v>207</v>
      </c>
      <c r="W26" s="73">
        <v>208</v>
      </c>
      <c r="X26" s="73">
        <v>209</v>
      </c>
      <c r="Y26" s="85">
        <v>211</v>
      </c>
      <c r="Z26" s="73">
        <f>SUM(U26:Y26)</f>
        <v>1042</v>
      </c>
      <c r="AA26" s="76"/>
      <c r="AB26" s="70" t="s">
        <v>56</v>
      </c>
      <c r="AC26" s="73">
        <v>201</v>
      </c>
      <c r="AD26" s="73">
        <v>203</v>
      </c>
      <c r="AE26" s="73">
        <v>206</v>
      </c>
      <c r="AF26" s="73">
        <v>208</v>
      </c>
      <c r="AG26" s="73">
        <v>210</v>
      </c>
      <c r="AH26" s="73">
        <f>SUM(AC26:AG26)</f>
        <v>1028</v>
      </c>
      <c r="AI26" s="76"/>
      <c r="AJ26" s="70" t="s">
        <v>56</v>
      </c>
      <c r="AK26" s="73">
        <v>971</v>
      </c>
      <c r="AL26" s="73">
        <v>845</v>
      </c>
      <c r="AM26" s="73">
        <v>743</v>
      </c>
      <c r="AN26" s="73">
        <v>626</v>
      </c>
      <c r="AO26" s="73">
        <v>470</v>
      </c>
      <c r="AP26" s="73">
        <v>348</v>
      </c>
      <c r="AQ26" s="73">
        <v>270</v>
      </c>
      <c r="AR26" s="73">
        <v>218</v>
      </c>
      <c r="AS26" s="73">
        <v>176</v>
      </c>
      <c r="AT26" s="73">
        <v>347</v>
      </c>
      <c r="AU26" s="73">
        <v>2551</v>
      </c>
      <c r="AV26" s="73">
        <v>264</v>
      </c>
      <c r="AW26" s="6"/>
    </row>
    <row r="27" spans="1:49" ht="15.75" thickBot="1">
      <c r="A27" s="70"/>
      <c r="B27" s="70"/>
      <c r="C27" s="72"/>
      <c r="D27" s="72"/>
      <c r="E27" s="73"/>
      <c r="F27" s="73"/>
      <c r="G27" s="73"/>
      <c r="H27" s="73"/>
      <c r="I27" s="73"/>
      <c r="J27" s="73"/>
      <c r="K27" s="73"/>
      <c r="L27" s="73"/>
      <c r="M27" s="74"/>
      <c r="N27" s="70"/>
      <c r="O27" s="73"/>
      <c r="P27" s="75"/>
      <c r="Q27" s="73"/>
      <c r="R27" s="73"/>
      <c r="S27" s="73"/>
      <c r="T27" s="73"/>
      <c r="U27" s="73"/>
      <c r="V27" s="73"/>
      <c r="W27" s="73"/>
      <c r="X27" s="73"/>
      <c r="Y27" s="85"/>
      <c r="Z27" s="73"/>
      <c r="AA27" s="76"/>
      <c r="AB27" s="70"/>
      <c r="AC27" s="73"/>
      <c r="AD27" s="73"/>
      <c r="AE27" s="73"/>
      <c r="AF27" s="73"/>
      <c r="AG27" s="73"/>
      <c r="AH27" s="73"/>
      <c r="AI27" s="76"/>
      <c r="AJ27" s="70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6"/>
    </row>
    <row r="28" spans="1:49" ht="15.75" thickBot="1">
      <c r="A28" s="86" t="s">
        <v>57</v>
      </c>
      <c r="B28" s="86">
        <v>6358</v>
      </c>
      <c r="C28" s="87" t="e">
        <f aca="true" t="shared" si="20" ref="C28:L28">SUM(C29:C31)</f>
        <v>#REF!</v>
      </c>
      <c r="D28" s="45">
        <f t="shared" si="20"/>
        <v>6525</v>
      </c>
      <c r="E28" s="87">
        <f t="shared" si="20"/>
        <v>12</v>
      </c>
      <c r="F28" s="87">
        <f t="shared" si="20"/>
        <v>138</v>
      </c>
      <c r="G28" s="87">
        <f t="shared" si="20"/>
        <v>150</v>
      </c>
      <c r="H28" s="87">
        <f t="shared" si="20"/>
        <v>149</v>
      </c>
      <c r="I28" s="87">
        <f t="shared" si="20"/>
        <v>149</v>
      </c>
      <c r="J28" s="87">
        <f t="shared" si="20"/>
        <v>148</v>
      </c>
      <c r="K28" s="87">
        <f t="shared" si="20"/>
        <v>147</v>
      </c>
      <c r="L28" s="87">
        <f t="shared" si="20"/>
        <v>593</v>
      </c>
      <c r="M28" s="88"/>
      <c r="N28" s="86" t="s">
        <v>57</v>
      </c>
      <c r="O28" s="87">
        <f aca="true" t="shared" si="21" ref="O28:Z28">SUM(O29:O31)</f>
        <v>152</v>
      </c>
      <c r="P28" s="89">
        <f t="shared" si="21"/>
        <v>152</v>
      </c>
      <c r="Q28" s="87">
        <f t="shared" si="21"/>
        <v>151</v>
      </c>
      <c r="R28" s="87">
        <f t="shared" si="21"/>
        <v>151</v>
      </c>
      <c r="S28" s="87">
        <f t="shared" si="21"/>
        <v>150</v>
      </c>
      <c r="T28" s="87">
        <f t="shared" si="21"/>
        <v>756</v>
      </c>
      <c r="U28" s="87">
        <f t="shared" si="21"/>
        <v>147</v>
      </c>
      <c r="V28" s="87">
        <f t="shared" si="21"/>
        <v>147</v>
      </c>
      <c r="W28" s="87">
        <f t="shared" si="21"/>
        <v>147</v>
      </c>
      <c r="X28" s="87">
        <f t="shared" si="21"/>
        <v>148</v>
      </c>
      <c r="Y28" s="90">
        <f t="shared" si="21"/>
        <v>150</v>
      </c>
      <c r="Z28" s="87">
        <f t="shared" si="21"/>
        <v>739</v>
      </c>
      <c r="AA28" s="49"/>
      <c r="AB28" s="86" t="s">
        <v>57</v>
      </c>
      <c r="AC28" s="87">
        <f aca="true" t="shared" si="22" ref="AC28:AH28">SUM(AC29:AC31)</f>
        <v>143</v>
      </c>
      <c r="AD28" s="87">
        <f t="shared" si="22"/>
        <v>144</v>
      </c>
      <c r="AE28" s="87">
        <f t="shared" si="22"/>
        <v>146</v>
      </c>
      <c r="AF28" s="87">
        <f t="shared" si="22"/>
        <v>147</v>
      </c>
      <c r="AG28" s="87">
        <f t="shared" si="22"/>
        <v>149</v>
      </c>
      <c r="AH28" s="87">
        <f t="shared" si="22"/>
        <v>729</v>
      </c>
      <c r="AI28" s="49"/>
      <c r="AJ28" s="86" t="s">
        <v>57</v>
      </c>
      <c r="AK28" s="87">
        <f aca="true" t="shared" si="23" ref="AK28:AV28">SUM(AK29:AK31)</f>
        <v>689</v>
      </c>
      <c r="AL28" s="87">
        <f t="shared" si="23"/>
        <v>600</v>
      </c>
      <c r="AM28" s="87">
        <f t="shared" si="23"/>
        <v>526</v>
      </c>
      <c r="AN28" s="87">
        <f t="shared" si="23"/>
        <v>444</v>
      </c>
      <c r="AO28" s="87">
        <f t="shared" si="23"/>
        <v>333</v>
      </c>
      <c r="AP28" s="87">
        <f t="shared" si="23"/>
        <v>247</v>
      </c>
      <c r="AQ28" s="87">
        <f t="shared" si="23"/>
        <v>192</v>
      </c>
      <c r="AR28" s="87">
        <f t="shared" si="23"/>
        <v>155</v>
      </c>
      <c r="AS28" s="87">
        <f t="shared" si="23"/>
        <v>125</v>
      </c>
      <c r="AT28" s="87">
        <f t="shared" si="23"/>
        <v>247</v>
      </c>
      <c r="AU28" s="87">
        <f t="shared" si="23"/>
        <v>1809</v>
      </c>
      <c r="AV28" s="87">
        <f t="shared" si="23"/>
        <v>167</v>
      </c>
      <c r="AW28" s="50"/>
    </row>
    <row r="29" spans="1:49" ht="15">
      <c r="A29" s="91" t="s">
        <v>58</v>
      </c>
      <c r="B29" s="91">
        <v>45.97868217</v>
      </c>
      <c r="C29" s="92" t="e">
        <f>#REF!*B29/100</f>
        <v>#REF!</v>
      </c>
      <c r="D29" s="72">
        <f>G29+L29+T29+Z29+AH29+AK29+AL29+AM29+AN29+AO29+AP29+AQ29+AR29+AS29+AT29</f>
        <v>3003</v>
      </c>
      <c r="E29" s="93">
        <v>6</v>
      </c>
      <c r="F29" s="93">
        <v>67</v>
      </c>
      <c r="G29" s="93">
        <f>SUM(E29:F29)</f>
        <v>73</v>
      </c>
      <c r="H29" s="93">
        <v>68</v>
      </c>
      <c r="I29" s="93">
        <v>68</v>
      </c>
      <c r="J29" s="93">
        <v>68</v>
      </c>
      <c r="K29" s="93">
        <v>67</v>
      </c>
      <c r="L29" s="93">
        <f>SUM(H29:K29)</f>
        <v>271</v>
      </c>
      <c r="M29" s="94"/>
      <c r="N29" s="91" t="s">
        <v>58</v>
      </c>
      <c r="O29" s="93">
        <v>70</v>
      </c>
      <c r="P29" s="93">
        <v>70</v>
      </c>
      <c r="Q29" s="93">
        <v>69</v>
      </c>
      <c r="R29" s="93">
        <v>69</v>
      </c>
      <c r="S29" s="93">
        <v>69</v>
      </c>
      <c r="T29" s="93">
        <f>SUM(O29:S29)</f>
        <v>347</v>
      </c>
      <c r="U29" s="93">
        <v>67</v>
      </c>
      <c r="V29" s="93">
        <v>67</v>
      </c>
      <c r="W29" s="93">
        <v>68</v>
      </c>
      <c r="X29" s="93">
        <v>68</v>
      </c>
      <c r="Y29" s="93">
        <v>70</v>
      </c>
      <c r="Z29" s="93">
        <f>SUM(U29:Y29)</f>
        <v>340</v>
      </c>
      <c r="AA29" s="73"/>
      <c r="AB29" s="91" t="s">
        <v>58</v>
      </c>
      <c r="AC29" s="93">
        <v>66</v>
      </c>
      <c r="AD29" s="93">
        <v>67</v>
      </c>
      <c r="AE29" s="93">
        <v>67</v>
      </c>
      <c r="AF29" s="93">
        <v>67</v>
      </c>
      <c r="AG29" s="93">
        <v>69</v>
      </c>
      <c r="AH29" s="93">
        <f>SUM(AC29:AG29)</f>
        <v>336</v>
      </c>
      <c r="AI29" s="73"/>
      <c r="AJ29" s="91" t="s">
        <v>58</v>
      </c>
      <c r="AK29" s="93">
        <v>318</v>
      </c>
      <c r="AL29" s="93">
        <v>275</v>
      </c>
      <c r="AM29" s="93">
        <v>242</v>
      </c>
      <c r="AN29" s="93">
        <v>205</v>
      </c>
      <c r="AO29" s="93">
        <v>153</v>
      </c>
      <c r="AP29" s="93">
        <v>113</v>
      </c>
      <c r="AQ29" s="93">
        <v>88</v>
      </c>
      <c r="AR29" s="93">
        <v>71</v>
      </c>
      <c r="AS29" s="93">
        <v>58</v>
      </c>
      <c r="AT29" s="93">
        <v>113</v>
      </c>
      <c r="AU29" s="93">
        <v>832</v>
      </c>
      <c r="AV29" s="93">
        <v>76</v>
      </c>
      <c r="AW29" s="6"/>
    </row>
    <row r="30" spans="1:49" ht="15">
      <c r="A30" s="70" t="s">
        <v>59</v>
      </c>
      <c r="B30" s="70">
        <v>22.22222223</v>
      </c>
      <c r="C30" s="72" t="e">
        <f>#REF!*B30/100</f>
        <v>#REF!</v>
      </c>
      <c r="D30" s="72">
        <f>G30+L30+T30+Z30+AH30+AK30+AL30+AM30+AN30+AO30+AP30+AQ30+AR30+AS30+AT30</f>
        <v>1455</v>
      </c>
      <c r="E30" s="73">
        <v>2</v>
      </c>
      <c r="F30" s="73">
        <v>36</v>
      </c>
      <c r="G30" s="73">
        <f>SUM(E30:F30)</f>
        <v>38</v>
      </c>
      <c r="H30" s="73">
        <v>33</v>
      </c>
      <c r="I30" s="73">
        <v>33</v>
      </c>
      <c r="J30" s="73">
        <v>33</v>
      </c>
      <c r="K30" s="73">
        <v>33</v>
      </c>
      <c r="L30" s="73">
        <f>SUM(H30:K30)</f>
        <v>132</v>
      </c>
      <c r="M30" s="94"/>
      <c r="N30" s="70" t="s">
        <v>59</v>
      </c>
      <c r="O30" s="73">
        <v>34</v>
      </c>
      <c r="P30" s="73">
        <v>34</v>
      </c>
      <c r="Q30" s="73">
        <v>33</v>
      </c>
      <c r="R30" s="73">
        <v>33</v>
      </c>
      <c r="S30" s="73">
        <v>33</v>
      </c>
      <c r="T30" s="73">
        <f>SUM(O30:S30)</f>
        <v>167</v>
      </c>
      <c r="U30" s="73">
        <v>33</v>
      </c>
      <c r="V30" s="73">
        <v>33</v>
      </c>
      <c r="W30" s="73">
        <v>33</v>
      </c>
      <c r="X30" s="73">
        <v>32</v>
      </c>
      <c r="Y30" s="73">
        <v>32</v>
      </c>
      <c r="Z30" s="73">
        <f>SUM(U30:Y30)</f>
        <v>163</v>
      </c>
      <c r="AA30" s="73"/>
      <c r="AB30" s="70" t="s">
        <v>59</v>
      </c>
      <c r="AC30" s="73">
        <v>32</v>
      </c>
      <c r="AD30" s="73">
        <v>32</v>
      </c>
      <c r="AE30" s="73">
        <v>33</v>
      </c>
      <c r="AF30" s="73">
        <v>33</v>
      </c>
      <c r="AG30" s="73">
        <v>34</v>
      </c>
      <c r="AH30" s="73">
        <f>SUM(AC30:AG30)</f>
        <v>164</v>
      </c>
      <c r="AI30" s="73"/>
      <c r="AJ30" s="70" t="s">
        <v>59</v>
      </c>
      <c r="AK30" s="73">
        <v>153</v>
      </c>
      <c r="AL30" s="73">
        <v>134</v>
      </c>
      <c r="AM30" s="73">
        <v>117</v>
      </c>
      <c r="AN30" s="73">
        <v>98</v>
      </c>
      <c r="AO30" s="73">
        <v>74</v>
      </c>
      <c r="AP30" s="73">
        <v>55</v>
      </c>
      <c r="AQ30" s="73">
        <v>43</v>
      </c>
      <c r="AR30" s="73">
        <v>34</v>
      </c>
      <c r="AS30" s="73">
        <v>28</v>
      </c>
      <c r="AT30" s="73">
        <v>55</v>
      </c>
      <c r="AU30" s="73">
        <v>402</v>
      </c>
      <c r="AV30" s="73">
        <v>37</v>
      </c>
      <c r="AW30" s="6"/>
    </row>
    <row r="31" spans="1:49" ht="15">
      <c r="A31" s="70" t="s">
        <v>60</v>
      </c>
      <c r="B31" s="70">
        <v>31.7990956</v>
      </c>
      <c r="C31" s="73">
        <f>B28*B31/100</f>
        <v>2021.786498248</v>
      </c>
      <c r="D31" s="72">
        <f>G31+L31+T31+Z31+AH31+AK31+AL31+AM31+AN31+AO31+AP31+AQ31+AR31+AS31+AT31</f>
        <v>2067</v>
      </c>
      <c r="E31" s="73">
        <v>4</v>
      </c>
      <c r="F31" s="73">
        <v>35</v>
      </c>
      <c r="G31" s="73">
        <f>SUM(E31:F31)</f>
        <v>39</v>
      </c>
      <c r="H31" s="73">
        <v>48</v>
      </c>
      <c r="I31" s="73">
        <v>48</v>
      </c>
      <c r="J31" s="73">
        <v>47</v>
      </c>
      <c r="K31" s="73">
        <v>47</v>
      </c>
      <c r="L31" s="73">
        <f>SUM(H31:K31)</f>
        <v>190</v>
      </c>
      <c r="M31" s="94"/>
      <c r="N31" s="70" t="s">
        <v>60</v>
      </c>
      <c r="O31" s="73">
        <v>48</v>
      </c>
      <c r="P31" s="73">
        <v>48</v>
      </c>
      <c r="Q31" s="73">
        <v>49</v>
      </c>
      <c r="R31" s="73">
        <v>49</v>
      </c>
      <c r="S31" s="73">
        <v>48</v>
      </c>
      <c r="T31" s="73">
        <f>SUM(O31:S31)</f>
        <v>242</v>
      </c>
      <c r="U31" s="73">
        <v>47</v>
      </c>
      <c r="V31" s="73">
        <v>47</v>
      </c>
      <c r="W31" s="73">
        <v>46</v>
      </c>
      <c r="X31" s="73">
        <v>48</v>
      </c>
      <c r="Y31" s="73">
        <v>48</v>
      </c>
      <c r="Z31" s="73">
        <f>SUM(U31:Y31)</f>
        <v>236</v>
      </c>
      <c r="AA31" s="73"/>
      <c r="AB31" s="70" t="s">
        <v>60</v>
      </c>
      <c r="AC31" s="73">
        <v>45</v>
      </c>
      <c r="AD31" s="73">
        <v>45</v>
      </c>
      <c r="AE31" s="73">
        <v>46</v>
      </c>
      <c r="AF31" s="73">
        <v>47</v>
      </c>
      <c r="AG31" s="73">
        <v>46</v>
      </c>
      <c r="AH31" s="73">
        <f>SUM(AC31:AG31)</f>
        <v>229</v>
      </c>
      <c r="AI31" s="73"/>
      <c r="AJ31" s="70" t="s">
        <v>60</v>
      </c>
      <c r="AK31" s="73">
        <v>218</v>
      </c>
      <c r="AL31" s="73">
        <v>191</v>
      </c>
      <c r="AM31" s="73">
        <v>167</v>
      </c>
      <c r="AN31" s="73">
        <v>141</v>
      </c>
      <c r="AO31" s="73">
        <v>106</v>
      </c>
      <c r="AP31" s="73">
        <v>79</v>
      </c>
      <c r="AQ31" s="73">
        <v>61</v>
      </c>
      <c r="AR31" s="73">
        <v>50</v>
      </c>
      <c r="AS31" s="73">
        <v>39</v>
      </c>
      <c r="AT31" s="73">
        <v>79</v>
      </c>
      <c r="AU31" s="73">
        <v>575</v>
      </c>
      <c r="AV31" s="73">
        <v>54</v>
      </c>
      <c r="AW31" s="6"/>
    </row>
    <row r="32" spans="1:49" ht="15.75" thickBot="1">
      <c r="A32" s="70"/>
      <c r="B32" s="70"/>
      <c r="C32" s="72"/>
      <c r="D32" s="72"/>
      <c r="E32" s="73"/>
      <c r="F32" s="73"/>
      <c r="G32" s="73"/>
      <c r="H32" s="73"/>
      <c r="I32" s="73"/>
      <c r="J32" s="73"/>
      <c r="K32" s="73"/>
      <c r="L32" s="73"/>
      <c r="M32" s="74"/>
      <c r="N32" s="70"/>
      <c r="O32" s="73"/>
      <c r="P32" s="75"/>
      <c r="Q32" s="73"/>
      <c r="R32" s="73"/>
      <c r="S32" s="73"/>
      <c r="T32" s="73"/>
      <c r="U32" s="73"/>
      <c r="V32" s="73"/>
      <c r="W32" s="73"/>
      <c r="X32" s="73"/>
      <c r="Y32" s="85"/>
      <c r="Z32" s="73"/>
      <c r="AA32" s="76"/>
      <c r="AB32" s="70"/>
      <c r="AC32" s="73"/>
      <c r="AD32" s="73"/>
      <c r="AE32" s="73"/>
      <c r="AF32" s="73"/>
      <c r="AG32" s="73"/>
      <c r="AH32" s="73"/>
      <c r="AI32" s="76"/>
      <c r="AJ32" s="70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6"/>
    </row>
    <row r="33" spans="1:49" ht="15.75" thickBot="1">
      <c r="A33" s="44" t="s">
        <v>48</v>
      </c>
      <c r="B33" s="44">
        <v>8233</v>
      </c>
      <c r="C33" s="45" t="e">
        <f aca="true" t="shared" si="24" ref="C33:L33">SUM(C34:C39)</f>
        <v>#REF!</v>
      </c>
      <c r="D33" s="45">
        <f t="shared" si="24"/>
        <v>8003</v>
      </c>
      <c r="E33" s="45">
        <f t="shared" si="24"/>
        <v>14</v>
      </c>
      <c r="F33" s="45">
        <f t="shared" si="24"/>
        <v>170</v>
      </c>
      <c r="G33" s="45">
        <f t="shared" si="24"/>
        <v>184</v>
      </c>
      <c r="H33" s="45">
        <f t="shared" si="24"/>
        <v>183</v>
      </c>
      <c r="I33" s="45">
        <f t="shared" si="24"/>
        <v>182</v>
      </c>
      <c r="J33" s="45">
        <f t="shared" si="24"/>
        <v>181</v>
      </c>
      <c r="K33" s="45">
        <f t="shared" si="24"/>
        <v>181</v>
      </c>
      <c r="L33" s="45">
        <f t="shared" si="24"/>
        <v>727</v>
      </c>
      <c r="M33" s="46"/>
      <c r="N33" s="44" t="s">
        <v>48</v>
      </c>
      <c r="O33" s="45">
        <f aca="true" t="shared" si="25" ref="O33:Z33">SUM(O34:O39)</f>
        <v>187</v>
      </c>
      <c r="P33" s="45">
        <f t="shared" si="25"/>
        <v>186</v>
      </c>
      <c r="Q33" s="45">
        <f t="shared" si="25"/>
        <v>185</v>
      </c>
      <c r="R33" s="45">
        <f t="shared" si="25"/>
        <v>185</v>
      </c>
      <c r="S33" s="45">
        <f t="shared" si="25"/>
        <v>184</v>
      </c>
      <c r="T33" s="45">
        <f t="shared" si="25"/>
        <v>927</v>
      </c>
      <c r="U33" s="45">
        <f t="shared" si="25"/>
        <v>180</v>
      </c>
      <c r="V33" s="45">
        <f t="shared" si="25"/>
        <v>180</v>
      </c>
      <c r="W33" s="45">
        <f t="shared" si="25"/>
        <v>181</v>
      </c>
      <c r="X33" s="45">
        <f t="shared" si="25"/>
        <v>182</v>
      </c>
      <c r="Y33" s="45">
        <f t="shared" si="25"/>
        <v>184</v>
      </c>
      <c r="Z33" s="45">
        <f t="shared" si="25"/>
        <v>907</v>
      </c>
      <c r="AA33" s="49"/>
      <c r="AB33" s="44" t="s">
        <v>48</v>
      </c>
      <c r="AC33" s="45">
        <f aca="true" t="shared" si="26" ref="AC33:AH33">SUM(AC34:AC39)</f>
        <v>175</v>
      </c>
      <c r="AD33" s="45">
        <f t="shared" si="26"/>
        <v>177</v>
      </c>
      <c r="AE33" s="45">
        <f t="shared" si="26"/>
        <v>179</v>
      </c>
      <c r="AF33" s="45">
        <f t="shared" si="26"/>
        <v>181</v>
      </c>
      <c r="AG33" s="45">
        <f t="shared" si="26"/>
        <v>183</v>
      </c>
      <c r="AH33" s="45">
        <f t="shared" si="26"/>
        <v>895</v>
      </c>
      <c r="AI33" s="49"/>
      <c r="AJ33" s="44" t="s">
        <v>48</v>
      </c>
      <c r="AK33" s="45">
        <f aca="true" t="shared" si="27" ref="AK33:AV33">SUM(AK34:AK39)</f>
        <v>845</v>
      </c>
      <c r="AL33" s="45">
        <f t="shared" si="27"/>
        <v>736</v>
      </c>
      <c r="AM33" s="45">
        <f t="shared" si="27"/>
        <v>646</v>
      </c>
      <c r="AN33" s="45">
        <f t="shared" si="27"/>
        <v>545</v>
      </c>
      <c r="AO33" s="45">
        <f t="shared" si="27"/>
        <v>408</v>
      </c>
      <c r="AP33" s="45">
        <f t="shared" si="27"/>
        <v>303</v>
      </c>
      <c r="AQ33" s="45">
        <f t="shared" si="27"/>
        <v>235</v>
      </c>
      <c r="AR33" s="45">
        <f t="shared" si="27"/>
        <v>190</v>
      </c>
      <c r="AS33" s="45">
        <f t="shared" si="27"/>
        <v>153</v>
      </c>
      <c r="AT33" s="45">
        <f t="shared" si="27"/>
        <v>302</v>
      </c>
      <c r="AU33" s="45">
        <f t="shared" si="27"/>
        <v>2220</v>
      </c>
      <c r="AV33" s="45">
        <f t="shared" si="27"/>
        <v>214</v>
      </c>
      <c r="AW33" s="50"/>
    </row>
    <row r="34" spans="1:49" ht="15">
      <c r="A34" s="95" t="s">
        <v>49</v>
      </c>
      <c r="B34" s="78">
        <v>57.18917572</v>
      </c>
      <c r="C34" s="72" t="e">
        <f>#REF!*B34/100</f>
        <v>#REF!</v>
      </c>
      <c r="D34" s="72">
        <f aca="true" t="shared" si="28" ref="D34:D39">G34+L34+T34+Z34+AH34+AK34+AL34+AM34+AN34+AO34+AP34+AQ34+AR34+AS34+AT34</f>
        <v>4577</v>
      </c>
      <c r="E34" s="73">
        <v>7</v>
      </c>
      <c r="F34" s="73">
        <v>97</v>
      </c>
      <c r="G34" s="73">
        <f aca="true" t="shared" si="29" ref="G34:G39">SUM(E34:F34)</f>
        <v>104</v>
      </c>
      <c r="H34" s="73">
        <v>104</v>
      </c>
      <c r="I34" s="73">
        <v>104</v>
      </c>
      <c r="J34" s="73">
        <v>104</v>
      </c>
      <c r="K34" s="73">
        <v>105</v>
      </c>
      <c r="L34" s="73">
        <f aca="true" t="shared" si="30" ref="L34:L39">SUM(H34:K34)</f>
        <v>417</v>
      </c>
      <c r="M34" s="74"/>
      <c r="N34" s="70" t="s">
        <v>49</v>
      </c>
      <c r="O34" s="73">
        <v>108</v>
      </c>
      <c r="P34" s="73">
        <v>106</v>
      </c>
      <c r="Q34" s="73">
        <v>108</v>
      </c>
      <c r="R34" s="73">
        <v>107</v>
      </c>
      <c r="S34" s="73">
        <v>106</v>
      </c>
      <c r="T34" s="73">
        <f aca="true" t="shared" si="31" ref="T34:T39">SUM(O34:S34)</f>
        <v>535</v>
      </c>
      <c r="U34" s="73">
        <v>103</v>
      </c>
      <c r="V34" s="73">
        <v>103</v>
      </c>
      <c r="W34" s="73">
        <v>104</v>
      </c>
      <c r="X34" s="73">
        <v>104</v>
      </c>
      <c r="Y34" s="85">
        <v>107</v>
      </c>
      <c r="Z34" s="73">
        <f aca="true" t="shared" si="32" ref="Z34:Z39">SUM(U34:Y34)</f>
        <v>521</v>
      </c>
      <c r="AA34" s="76"/>
      <c r="AB34" s="70" t="s">
        <v>49</v>
      </c>
      <c r="AC34" s="73">
        <v>99</v>
      </c>
      <c r="AD34" s="73">
        <v>100</v>
      </c>
      <c r="AE34" s="73">
        <v>102</v>
      </c>
      <c r="AF34" s="73">
        <v>103</v>
      </c>
      <c r="AG34" s="73">
        <v>104</v>
      </c>
      <c r="AH34" s="73">
        <f aca="true" t="shared" si="33" ref="AH34:AH39">SUM(AC34:AG34)</f>
        <v>508</v>
      </c>
      <c r="AI34" s="76"/>
      <c r="AJ34" s="70" t="s">
        <v>49</v>
      </c>
      <c r="AK34" s="73">
        <v>483</v>
      </c>
      <c r="AL34" s="73">
        <v>421</v>
      </c>
      <c r="AM34" s="73">
        <v>369</v>
      </c>
      <c r="AN34" s="73">
        <v>311</v>
      </c>
      <c r="AO34" s="73">
        <v>233</v>
      </c>
      <c r="AP34" s="73">
        <v>173</v>
      </c>
      <c r="AQ34" s="73">
        <v>134</v>
      </c>
      <c r="AR34" s="73">
        <v>108</v>
      </c>
      <c r="AS34" s="73">
        <v>88</v>
      </c>
      <c r="AT34" s="73">
        <v>172</v>
      </c>
      <c r="AU34" s="73">
        <v>1270</v>
      </c>
      <c r="AV34" s="73">
        <v>122</v>
      </c>
      <c r="AW34" s="6"/>
    </row>
    <row r="35" spans="1:49" ht="15">
      <c r="A35" s="95" t="s">
        <v>50</v>
      </c>
      <c r="B35" s="78">
        <v>8.50661115</v>
      </c>
      <c r="C35" s="72" t="e">
        <f>#REF!*B35/100</f>
        <v>#REF!</v>
      </c>
      <c r="D35" s="72">
        <f t="shared" si="28"/>
        <v>681</v>
      </c>
      <c r="E35" s="73">
        <v>1</v>
      </c>
      <c r="F35" s="73">
        <v>15</v>
      </c>
      <c r="G35" s="73">
        <f t="shared" si="29"/>
        <v>16</v>
      </c>
      <c r="H35" s="73">
        <v>16</v>
      </c>
      <c r="I35" s="73">
        <v>16</v>
      </c>
      <c r="J35" s="73">
        <v>15</v>
      </c>
      <c r="K35" s="73">
        <v>15</v>
      </c>
      <c r="L35" s="73">
        <f t="shared" si="30"/>
        <v>62</v>
      </c>
      <c r="M35" s="74"/>
      <c r="N35" s="70" t="s">
        <v>50</v>
      </c>
      <c r="O35" s="73">
        <v>16</v>
      </c>
      <c r="P35" s="73">
        <v>16</v>
      </c>
      <c r="Q35" s="73">
        <v>15</v>
      </c>
      <c r="R35" s="73">
        <v>15</v>
      </c>
      <c r="S35" s="73">
        <v>15</v>
      </c>
      <c r="T35" s="73">
        <f t="shared" si="31"/>
        <v>77</v>
      </c>
      <c r="U35" s="73">
        <v>16</v>
      </c>
      <c r="V35" s="73">
        <v>16</v>
      </c>
      <c r="W35" s="73">
        <v>15</v>
      </c>
      <c r="X35" s="73">
        <v>16</v>
      </c>
      <c r="Y35" s="85">
        <v>15</v>
      </c>
      <c r="Z35" s="73">
        <f t="shared" si="32"/>
        <v>78</v>
      </c>
      <c r="AA35" s="76"/>
      <c r="AB35" s="70" t="s">
        <v>50</v>
      </c>
      <c r="AC35" s="73">
        <v>15</v>
      </c>
      <c r="AD35" s="73">
        <v>15</v>
      </c>
      <c r="AE35" s="73">
        <v>15</v>
      </c>
      <c r="AF35" s="73">
        <v>15</v>
      </c>
      <c r="AG35" s="73">
        <v>15</v>
      </c>
      <c r="AH35" s="73">
        <f t="shared" si="33"/>
        <v>75</v>
      </c>
      <c r="AI35" s="76"/>
      <c r="AJ35" s="70" t="s">
        <v>50</v>
      </c>
      <c r="AK35" s="73">
        <v>72</v>
      </c>
      <c r="AL35" s="73">
        <v>63</v>
      </c>
      <c r="AM35" s="73">
        <v>55</v>
      </c>
      <c r="AN35" s="73">
        <v>47</v>
      </c>
      <c r="AO35" s="73">
        <v>35</v>
      </c>
      <c r="AP35" s="73">
        <v>26</v>
      </c>
      <c r="AQ35" s="73">
        <v>20</v>
      </c>
      <c r="AR35" s="73">
        <v>16</v>
      </c>
      <c r="AS35" s="73">
        <v>12</v>
      </c>
      <c r="AT35" s="73">
        <v>27</v>
      </c>
      <c r="AU35" s="73">
        <v>189</v>
      </c>
      <c r="AV35" s="73">
        <v>18</v>
      </c>
      <c r="AW35" s="6"/>
    </row>
    <row r="36" spans="1:49" ht="15">
      <c r="A36" s="95" t="s">
        <v>51</v>
      </c>
      <c r="B36" s="78">
        <v>8.666916074</v>
      </c>
      <c r="C36" s="72" t="e">
        <f>#REF!*B36/100</f>
        <v>#REF!</v>
      </c>
      <c r="D36" s="72">
        <f t="shared" si="28"/>
        <v>694</v>
      </c>
      <c r="E36" s="73">
        <v>1</v>
      </c>
      <c r="F36" s="73">
        <v>14</v>
      </c>
      <c r="G36" s="73">
        <f t="shared" si="29"/>
        <v>15</v>
      </c>
      <c r="H36" s="73">
        <v>16</v>
      </c>
      <c r="I36" s="73">
        <v>16</v>
      </c>
      <c r="J36" s="73">
        <v>16</v>
      </c>
      <c r="K36" s="73">
        <v>15</v>
      </c>
      <c r="L36" s="73">
        <f t="shared" si="30"/>
        <v>63</v>
      </c>
      <c r="M36" s="74"/>
      <c r="N36" s="70" t="s">
        <v>51</v>
      </c>
      <c r="O36" s="73">
        <v>15</v>
      </c>
      <c r="P36" s="73">
        <v>16</v>
      </c>
      <c r="Q36" s="73">
        <v>15</v>
      </c>
      <c r="R36" s="73">
        <v>16</v>
      </c>
      <c r="S36" s="73">
        <v>16</v>
      </c>
      <c r="T36" s="73">
        <f t="shared" si="31"/>
        <v>78</v>
      </c>
      <c r="U36" s="73">
        <v>16</v>
      </c>
      <c r="V36" s="73">
        <v>16</v>
      </c>
      <c r="W36" s="73">
        <v>17</v>
      </c>
      <c r="X36" s="73">
        <v>16</v>
      </c>
      <c r="Y36" s="85">
        <v>15</v>
      </c>
      <c r="Z36" s="73">
        <f t="shared" si="32"/>
        <v>80</v>
      </c>
      <c r="AA36" s="76"/>
      <c r="AB36" s="70" t="s">
        <v>51</v>
      </c>
      <c r="AC36" s="73">
        <v>15</v>
      </c>
      <c r="AD36" s="73">
        <v>16</v>
      </c>
      <c r="AE36" s="73">
        <v>16</v>
      </c>
      <c r="AF36" s="73">
        <v>16</v>
      </c>
      <c r="AG36" s="73">
        <v>16</v>
      </c>
      <c r="AH36" s="73">
        <f t="shared" si="33"/>
        <v>79</v>
      </c>
      <c r="AI36" s="76"/>
      <c r="AJ36" s="70" t="s">
        <v>51</v>
      </c>
      <c r="AK36" s="73">
        <v>73</v>
      </c>
      <c r="AL36" s="73">
        <v>64</v>
      </c>
      <c r="AM36" s="73">
        <v>56</v>
      </c>
      <c r="AN36" s="73">
        <v>48</v>
      </c>
      <c r="AO36" s="73">
        <v>35</v>
      </c>
      <c r="AP36" s="73">
        <v>26</v>
      </c>
      <c r="AQ36" s="73">
        <v>20</v>
      </c>
      <c r="AR36" s="73">
        <v>17</v>
      </c>
      <c r="AS36" s="73">
        <v>14</v>
      </c>
      <c r="AT36" s="73">
        <v>26</v>
      </c>
      <c r="AU36" s="73">
        <v>192</v>
      </c>
      <c r="AV36" s="73">
        <v>19</v>
      </c>
      <c r="AW36" s="6"/>
    </row>
    <row r="37" spans="1:49" ht="15">
      <c r="A37" s="95" t="s">
        <v>52</v>
      </c>
      <c r="B37" s="78">
        <v>15.58797855</v>
      </c>
      <c r="C37" s="72" t="e">
        <f>#REF!*B37/100</f>
        <v>#REF!</v>
      </c>
      <c r="D37" s="72">
        <f t="shared" si="28"/>
        <v>1247</v>
      </c>
      <c r="E37" s="73">
        <v>2</v>
      </c>
      <c r="F37" s="73">
        <v>27</v>
      </c>
      <c r="G37" s="73">
        <f t="shared" si="29"/>
        <v>29</v>
      </c>
      <c r="H37" s="73">
        <v>28</v>
      </c>
      <c r="I37" s="73">
        <v>28</v>
      </c>
      <c r="J37" s="73">
        <v>28</v>
      </c>
      <c r="K37" s="73">
        <v>28</v>
      </c>
      <c r="L37" s="73">
        <f t="shared" si="30"/>
        <v>112</v>
      </c>
      <c r="M37" s="74"/>
      <c r="N37" s="70" t="s">
        <v>52</v>
      </c>
      <c r="O37" s="73">
        <v>30</v>
      </c>
      <c r="P37" s="73">
        <v>29</v>
      </c>
      <c r="Q37" s="73">
        <v>29</v>
      </c>
      <c r="R37" s="73">
        <v>29</v>
      </c>
      <c r="S37" s="73">
        <v>29</v>
      </c>
      <c r="T37" s="73">
        <f t="shared" si="31"/>
        <v>146</v>
      </c>
      <c r="U37" s="73">
        <v>28</v>
      </c>
      <c r="V37" s="73">
        <v>28</v>
      </c>
      <c r="W37" s="73">
        <v>28</v>
      </c>
      <c r="X37" s="73">
        <v>29</v>
      </c>
      <c r="Y37" s="85">
        <v>28</v>
      </c>
      <c r="Z37" s="73">
        <f t="shared" si="32"/>
        <v>141</v>
      </c>
      <c r="AA37" s="76"/>
      <c r="AB37" s="70" t="s">
        <v>52</v>
      </c>
      <c r="AC37" s="73">
        <v>27</v>
      </c>
      <c r="AD37" s="73">
        <v>28</v>
      </c>
      <c r="AE37" s="73">
        <v>28</v>
      </c>
      <c r="AF37" s="73">
        <v>28</v>
      </c>
      <c r="AG37" s="73">
        <v>29</v>
      </c>
      <c r="AH37" s="73">
        <f t="shared" si="33"/>
        <v>140</v>
      </c>
      <c r="AI37" s="76"/>
      <c r="AJ37" s="70" t="s">
        <v>52</v>
      </c>
      <c r="AK37" s="73">
        <v>132</v>
      </c>
      <c r="AL37" s="73">
        <v>115</v>
      </c>
      <c r="AM37" s="73">
        <v>101</v>
      </c>
      <c r="AN37" s="73">
        <v>85</v>
      </c>
      <c r="AO37" s="73">
        <v>63</v>
      </c>
      <c r="AP37" s="73">
        <v>48</v>
      </c>
      <c r="AQ37" s="73">
        <v>36</v>
      </c>
      <c r="AR37" s="73">
        <v>29</v>
      </c>
      <c r="AS37" s="73">
        <v>23</v>
      </c>
      <c r="AT37" s="73">
        <v>47</v>
      </c>
      <c r="AU37" s="73">
        <v>346</v>
      </c>
      <c r="AV37" s="73">
        <v>33</v>
      </c>
      <c r="AW37" s="6"/>
    </row>
    <row r="38" spans="1:49" ht="15">
      <c r="A38" s="95" t="s">
        <v>53</v>
      </c>
      <c r="B38" s="78">
        <v>8.579623394</v>
      </c>
      <c r="C38" s="72" t="e">
        <f>#REF!*B38/100</f>
        <v>#REF!</v>
      </c>
      <c r="D38" s="72">
        <f t="shared" si="28"/>
        <v>686</v>
      </c>
      <c r="E38" s="73">
        <v>1</v>
      </c>
      <c r="F38" s="73">
        <v>15</v>
      </c>
      <c r="G38" s="73">
        <f t="shared" si="29"/>
        <v>16</v>
      </c>
      <c r="H38" s="73">
        <v>16</v>
      </c>
      <c r="I38" s="73">
        <v>15</v>
      </c>
      <c r="J38" s="73">
        <v>15</v>
      </c>
      <c r="K38" s="73">
        <v>15</v>
      </c>
      <c r="L38" s="73">
        <f t="shared" si="30"/>
        <v>61</v>
      </c>
      <c r="M38" s="74"/>
      <c r="N38" s="70" t="s">
        <v>53</v>
      </c>
      <c r="O38" s="73">
        <v>15</v>
      </c>
      <c r="P38" s="73">
        <v>16</v>
      </c>
      <c r="Q38" s="73">
        <v>15</v>
      </c>
      <c r="R38" s="73">
        <v>15</v>
      </c>
      <c r="S38" s="73">
        <v>15</v>
      </c>
      <c r="T38" s="73">
        <f t="shared" si="31"/>
        <v>76</v>
      </c>
      <c r="U38" s="73">
        <v>15</v>
      </c>
      <c r="V38" s="73">
        <v>15</v>
      </c>
      <c r="W38" s="73">
        <v>15</v>
      </c>
      <c r="X38" s="73">
        <v>15</v>
      </c>
      <c r="Y38" s="85">
        <v>16</v>
      </c>
      <c r="Z38" s="73">
        <f t="shared" si="32"/>
        <v>76</v>
      </c>
      <c r="AA38" s="76"/>
      <c r="AB38" s="70" t="s">
        <v>53</v>
      </c>
      <c r="AC38" s="73">
        <v>16</v>
      </c>
      <c r="AD38" s="73">
        <v>15</v>
      </c>
      <c r="AE38" s="73">
        <v>15</v>
      </c>
      <c r="AF38" s="73">
        <v>16</v>
      </c>
      <c r="AG38" s="73">
        <v>16</v>
      </c>
      <c r="AH38" s="73">
        <f t="shared" si="33"/>
        <v>78</v>
      </c>
      <c r="AI38" s="76"/>
      <c r="AJ38" s="70" t="s">
        <v>53</v>
      </c>
      <c r="AK38" s="73">
        <v>73</v>
      </c>
      <c r="AL38" s="73">
        <v>63</v>
      </c>
      <c r="AM38" s="73">
        <v>56</v>
      </c>
      <c r="AN38" s="73">
        <v>47</v>
      </c>
      <c r="AO38" s="73">
        <v>36</v>
      </c>
      <c r="AP38" s="73">
        <v>26</v>
      </c>
      <c r="AQ38" s="73">
        <v>21</v>
      </c>
      <c r="AR38" s="73">
        <v>17</v>
      </c>
      <c r="AS38" s="73">
        <v>14</v>
      </c>
      <c r="AT38" s="73">
        <v>26</v>
      </c>
      <c r="AU38" s="73">
        <v>190</v>
      </c>
      <c r="AV38" s="73">
        <v>18</v>
      </c>
      <c r="AW38" s="6"/>
    </row>
    <row r="39" spans="1:49" ht="15">
      <c r="A39" s="95" t="s">
        <v>54</v>
      </c>
      <c r="B39" s="78">
        <v>1.46969512</v>
      </c>
      <c r="C39" s="72" t="e">
        <f>#REF!*B39/100</f>
        <v>#REF!</v>
      </c>
      <c r="D39" s="72">
        <f t="shared" si="28"/>
        <v>118</v>
      </c>
      <c r="E39" s="73">
        <v>2</v>
      </c>
      <c r="F39" s="73">
        <v>2</v>
      </c>
      <c r="G39" s="73">
        <f t="shared" si="29"/>
        <v>4</v>
      </c>
      <c r="H39" s="73">
        <v>3</v>
      </c>
      <c r="I39" s="73">
        <v>3</v>
      </c>
      <c r="J39" s="73">
        <v>3</v>
      </c>
      <c r="K39" s="73">
        <v>3</v>
      </c>
      <c r="L39" s="73">
        <f t="shared" si="30"/>
        <v>12</v>
      </c>
      <c r="M39" s="74"/>
      <c r="N39" s="95" t="s">
        <v>54</v>
      </c>
      <c r="O39" s="73">
        <v>3</v>
      </c>
      <c r="P39" s="73">
        <v>3</v>
      </c>
      <c r="Q39" s="73">
        <v>3</v>
      </c>
      <c r="R39" s="73">
        <v>3</v>
      </c>
      <c r="S39" s="73">
        <v>3</v>
      </c>
      <c r="T39" s="73">
        <f t="shared" si="31"/>
        <v>15</v>
      </c>
      <c r="U39" s="73">
        <v>2</v>
      </c>
      <c r="V39" s="73">
        <v>2</v>
      </c>
      <c r="W39" s="73">
        <v>2</v>
      </c>
      <c r="X39" s="73">
        <v>2</v>
      </c>
      <c r="Y39" s="85">
        <v>3</v>
      </c>
      <c r="Z39" s="73">
        <f t="shared" si="32"/>
        <v>11</v>
      </c>
      <c r="AA39" s="76"/>
      <c r="AB39" s="95" t="s">
        <v>54</v>
      </c>
      <c r="AC39" s="73">
        <v>3</v>
      </c>
      <c r="AD39" s="73">
        <v>3</v>
      </c>
      <c r="AE39" s="73">
        <v>3</v>
      </c>
      <c r="AF39" s="73">
        <v>3</v>
      </c>
      <c r="AG39" s="73">
        <v>3</v>
      </c>
      <c r="AH39" s="73">
        <f t="shared" si="33"/>
        <v>15</v>
      </c>
      <c r="AI39" s="76"/>
      <c r="AJ39" s="95" t="s">
        <v>54</v>
      </c>
      <c r="AK39" s="73">
        <v>12</v>
      </c>
      <c r="AL39" s="73">
        <v>10</v>
      </c>
      <c r="AM39" s="73">
        <v>9</v>
      </c>
      <c r="AN39" s="73">
        <v>7</v>
      </c>
      <c r="AO39" s="73">
        <v>6</v>
      </c>
      <c r="AP39" s="73">
        <v>4</v>
      </c>
      <c r="AQ39" s="73">
        <v>4</v>
      </c>
      <c r="AR39" s="73">
        <v>3</v>
      </c>
      <c r="AS39" s="73">
        <v>2</v>
      </c>
      <c r="AT39" s="73">
        <v>4</v>
      </c>
      <c r="AU39" s="73">
        <v>33</v>
      </c>
      <c r="AV39" s="73">
        <v>4</v>
      </c>
      <c r="AW39" s="6"/>
    </row>
    <row r="40" spans="1:49" s="84" customFormat="1" ht="15.75" thickBot="1">
      <c r="A40" s="96"/>
      <c r="B40" s="96"/>
      <c r="C40" s="31"/>
      <c r="D40" s="31"/>
      <c r="E40" s="31"/>
      <c r="F40" s="31"/>
      <c r="G40" s="73"/>
      <c r="H40" s="31"/>
      <c r="I40" s="31"/>
      <c r="J40" s="31"/>
      <c r="K40" s="31"/>
      <c r="L40" s="31"/>
      <c r="M40" s="80"/>
      <c r="N40" s="96"/>
      <c r="O40" s="31"/>
      <c r="P40" s="81"/>
      <c r="Q40" s="31"/>
      <c r="R40" s="31"/>
      <c r="S40" s="31"/>
      <c r="T40" s="31"/>
      <c r="U40" s="31"/>
      <c r="V40" s="31"/>
      <c r="W40" s="31"/>
      <c r="X40" s="31"/>
      <c r="Y40" s="82"/>
      <c r="Z40" s="31"/>
      <c r="AA40" s="40"/>
      <c r="AB40" s="96"/>
      <c r="AC40" s="31"/>
      <c r="AD40" s="31"/>
      <c r="AE40" s="31"/>
      <c r="AF40" s="31"/>
      <c r="AG40" s="31"/>
      <c r="AH40" s="31"/>
      <c r="AI40" s="40"/>
      <c r="AJ40" s="96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83"/>
    </row>
    <row r="41" spans="1:49" s="51" customFormat="1" ht="15.75" thickBot="1">
      <c r="A41" s="44" t="s">
        <v>44</v>
      </c>
      <c r="B41" s="97">
        <v>4122</v>
      </c>
      <c r="C41" s="45">
        <f aca="true" t="shared" si="34" ref="C41:L41">SUM(C42:C44)</f>
        <v>4122</v>
      </c>
      <c r="D41" s="45">
        <f t="shared" si="34"/>
        <v>4094</v>
      </c>
      <c r="E41" s="45">
        <f t="shared" si="34"/>
        <v>7</v>
      </c>
      <c r="F41" s="45">
        <f t="shared" si="34"/>
        <v>87</v>
      </c>
      <c r="G41" s="45">
        <f t="shared" si="34"/>
        <v>94</v>
      </c>
      <c r="H41" s="45">
        <f t="shared" si="34"/>
        <v>94</v>
      </c>
      <c r="I41" s="45">
        <f t="shared" si="34"/>
        <v>93</v>
      </c>
      <c r="J41" s="45">
        <f t="shared" si="34"/>
        <v>93</v>
      </c>
      <c r="K41" s="45">
        <f t="shared" si="34"/>
        <v>92</v>
      </c>
      <c r="L41" s="45">
        <f t="shared" si="34"/>
        <v>372</v>
      </c>
      <c r="M41" s="46"/>
      <c r="N41" s="44" t="s">
        <v>44</v>
      </c>
      <c r="O41" s="45">
        <f aca="true" t="shared" si="35" ref="O41:Z41">SUM(O42:O44)</f>
        <v>96</v>
      </c>
      <c r="P41" s="47">
        <f t="shared" si="35"/>
        <v>95</v>
      </c>
      <c r="Q41" s="45">
        <f t="shared" si="35"/>
        <v>95</v>
      </c>
      <c r="R41" s="45">
        <f t="shared" si="35"/>
        <v>94</v>
      </c>
      <c r="S41" s="45">
        <f t="shared" si="35"/>
        <v>94</v>
      </c>
      <c r="T41" s="45">
        <f t="shared" si="35"/>
        <v>474</v>
      </c>
      <c r="U41" s="45">
        <f t="shared" si="35"/>
        <v>92</v>
      </c>
      <c r="V41" s="45">
        <f t="shared" si="35"/>
        <v>92</v>
      </c>
      <c r="W41" s="45">
        <f t="shared" si="35"/>
        <v>92</v>
      </c>
      <c r="X41" s="45">
        <f t="shared" si="35"/>
        <v>93</v>
      </c>
      <c r="Y41" s="48">
        <f t="shared" si="35"/>
        <v>94</v>
      </c>
      <c r="Z41" s="45">
        <f t="shared" si="35"/>
        <v>463</v>
      </c>
      <c r="AA41" s="49"/>
      <c r="AB41" s="44" t="s">
        <v>44</v>
      </c>
      <c r="AC41" s="45">
        <f aca="true" t="shared" si="36" ref="AC41:AH41">SUM(AC42:AC44)</f>
        <v>90</v>
      </c>
      <c r="AD41" s="45">
        <f t="shared" si="36"/>
        <v>91</v>
      </c>
      <c r="AE41" s="45">
        <f t="shared" si="36"/>
        <v>92</v>
      </c>
      <c r="AF41" s="45">
        <f t="shared" si="36"/>
        <v>92</v>
      </c>
      <c r="AG41" s="45">
        <f t="shared" si="36"/>
        <v>93</v>
      </c>
      <c r="AH41" s="45">
        <f t="shared" si="36"/>
        <v>458</v>
      </c>
      <c r="AI41" s="49"/>
      <c r="AJ41" s="44" t="s">
        <v>44</v>
      </c>
      <c r="AK41" s="45">
        <f aca="true" t="shared" si="37" ref="AK41:AV41">SUM(AK42:AK44)</f>
        <v>432</v>
      </c>
      <c r="AL41" s="45">
        <f t="shared" si="37"/>
        <v>376</v>
      </c>
      <c r="AM41" s="45">
        <f t="shared" si="37"/>
        <v>330</v>
      </c>
      <c r="AN41" s="45">
        <f t="shared" si="37"/>
        <v>279</v>
      </c>
      <c r="AO41" s="45">
        <f t="shared" si="37"/>
        <v>209</v>
      </c>
      <c r="AP41" s="45">
        <f t="shared" si="37"/>
        <v>156</v>
      </c>
      <c r="AQ41" s="45">
        <f t="shared" si="37"/>
        <v>120</v>
      </c>
      <c r="AR41" s="45">
        <f t="shared" si="37"/>
        <v>98</v>
      </c>
      <c r="AS41" s="45">
        <f t="shared" si="37"/>
        <v>79</v>
      </c>
      <c r="AT41" s="45">
        <f t="shared" si="37"/>
        <v>154</v>
      </c>
      <c r="AU41" s="45">
        <f t="shared" si="37"/>
        <v>1136</v>
      </c>
      <c r="AV41" s="45">
        <f t="shared" si="37"/>
        <v>106</v>
      </c>
      <c r="AW41" s="50"/>
    </row>
    <row r="42" spans="1:49" ht="15">
      <c r="A42" s="70" t="s">
        <v>45</v>
      </c>
      <c r="B42" s="70">
        <v>50.2117061</v>
      </c>
      <c r="C42" s="72">
        <f>$B$41*B42/100</f>
        <v>2069.726525442</v>
      </c>
      <c r="D42" s="72">
        <f>G42+L42+T42+Z42+AH42+AK42+AL42+AM42+AN42+AO42+AP42+AQ42+AR42+AS42+AT42</f>
        <v>2056</v>
      </c>
      <c r="E42" s="73">
        <v>4</v>
      </c>
      <c r="F42" s="73">
        <v>43</v>
      </c>
      <c r="G42" s="73">
        <f>SUM(E42:F42)</f>
        <v>47</v>
      </c>
      <c r="H42" s="73">
        <v>47</v>
      </c>
      <c r="I42" s="73">
        <v>47</v>
      </c>
      <c r="J42" s="73">
        <v>47</v>
      </c>
      <c r="K42" s="73">
        <v>46</v>
      </c>
      <c r="L42" s="73">
        <f>SUM(H42:K42)</f>
        <v>187</v>
      </c>
      <c r="M42" s="74"/>
      <c r="N42" s="70" t="s">
        <v>45</v>
      </c>
      <c r="O42" s="73">
        <v>48</v>
      </c>
      <c r="P42" s="75">
        <v>48</v>
      </c>
      <c r="Q42" s="73">
        <v>48</v>
      </c>
      <c r="R42" s="73">
        <v>47</v>
      </c>
      <c r="S42" s="73">
        <v>47</v>
      </c>
      <c r="T42" s="73">
        <f>SUM(O42:S42)</f>
        <v>238</v>
      </c>
      <c r="U42" s="73">
        <v>45</v>
      </c>
      <c r="V42" s="73">
        <v>46</v>
      </c>
      <c r="W42" s="73">
        <v>46</v>
      </c>
      <c r="X42" s="73">
        <v>47</v>
      </c>
      <c r="Y42" s="85">
        <v>47</v>
      </c>
      <c r="Z42" s="73">
        <f>SUM(U42:Y42)</f>
        <v>231</v>
      </c>
      <c r="AA42" s="76"/>
      <c r="AB42" s="70" t="s">
        <v>45</v>
      </c>
      <c r="AC42" s="73">
        <v>45</v>
      </c>
      <c r="AD42" s="73">
        <v>46</v>
      </c>
      <c r="AE42" s="73">
        <v>46</v>
      </c>
      <c r="AF42" s="73">
        <v>47</v>
      </c>
      <c r="AG42" s="73">
        <v>47</v>
      </c>
      <c r="AH42" s="73">
        <f>SUM(AC42:AG42)</f>
        <v>231</v>
      </c>
      <c r="AI42" s="76"/>
      <c r="AJ42" s="70" t="s">
        <v>45</v>
      </c>
      <c r="AK42" s="73">
        <v>217</v>
      </c>
      <c r="AL42" s="73">
        <v>189</v>
      </c>
      <c r="AM42" s="73">
        <v>165</v>
      </c>
      <c r="AN42" s="73">
        <v>139</v>
      </c>
      <c r="AO42" s="73">
        <v>106</v>
      </c>
      <c r="AP42" s="73">
        <v>78</v>
      </c>
      <c r="AQ42" s="73">
        <v>60</v>
      </c>
      <c r="AR42" s="73">
        <v>50</v>
      </c>
      <c r="AS42" s="73">
        <v>40</v>
      </c>
      <c r="AT42" s="73">
        <v>78</v>
      </c>
      <c r="AU42" s="73">
        <v>570</v>
      </c>
      <c r="AV42" s="73">
        <v>53</v>
      </c>
      <c r="AW42" s="6"/>
    </row>
    <row r="43" spans="1:49" ht="15">
      <c r="A43" s="70" t="s">
        <v>46</v>
      </c>
      <c r="B43" s="70">
        <v>31.88044832</v>
      </c>
      <c r="C43" s="72">
        <f>$B$41*B43/100</f>
        <v>1314.1120797504</v>
      </c>
      <c r="D43" s="72">
        <f>G43+L43+T43+Z43+AH43+AK43+AL43+AM43+AN43+AO43+AP43+AQ43+AR43+AS43+AT43</f>
        <v>1305</v>
      </c>
      <c r="E43" s="73">
        <v>2</v>
      </c>
      <c r="F43" s="73">
        <v>28</v>
      </c>
      <c r="G43" s="73">
        <f>SUM(E43:F43)</f>
        <v>30</v>
      </c>
      <c r="H43" s="73">
        <v>30</v>
      </c>
      <c r="I43" s="73">
        <v>29</v>
      </c>
      <c r="J43" s="73">
        <v>30</v>
      </c>
      <c r="K43" s="73">
        <v>30</v>
      </c>
      <c r="L43" s="73">
        <f>SUM(H43:K43)</f>
        <v>119</v>
      </c>
      <c r="M43" s="74"/>
      <c r="N43" s="70" t="s">
        <v>46</v>
      </c>
      <c r="O43" s="73">
        <v>31</v>
      </c>
      <c r="P43" s="75">
        <v>30</v>
      </c>
      <c r="Q43" s="73">
        <v>30</v>
      </c>
      <c r="R43" s="73">
        <v>30</v>
      </c>
      <c r="S43" s="73">
        <v>30</v>
      </c>
      <c r="T43" s="73">
        <f>SUM(O43:S43)</f>
        <v>151</v>
      </c>
      <c r="U43" s="73">
        <v>30</v>
      </c>
      <c r="V43" s="73">
        <v>30</v>
      </c>
      <c r="W43" s="73">
        <v>30</v>
      </c>
      <c r="X43" s="73">
        <v>30</v>
      </c>
      <c r="Y43" s="85">
        <v>30</v>
      </c>
      <c r="Z43" s="73">
        <f>SUM(U43:Y43)</f>
        <v>150</v>
      </c>
      <c r="AA43" s="76"/>
      <c r="AB43" s="70" t="s">
        <v>46</v>
      </c>
      <c r="AC43" s="73">
        <v>29</v>
      </c>
      <c r="AD43" s="73">
        <v>29</v>
      </c>
      <c r="AE43" s="73">
        <v>29</v>
      </c>
      <c r="AF43" s="73">
        <v>29</v>
      </c>
      <c r="AG43" s="73">
        <v>29</v>
      </c>
      <c r="AH43" s="73">
        <f>SUM(AC43:AG43)</f>
        <v>145</v>
      </c>
      <c r="AI43" s="76"/>
      <c r="AJ43" s="70" t="s">
        <v>46</v>
      </c>
      <c r="AK43" s="73">
        <v>138</v>
      </c>
      <c r="AL43" s="73">
        <v>120</v>
      </c>
      <c r="AM43" s="73">
        <v>106</v>
      </c>
      <c r="AN43" s="73">
        <v>89</v>
      </c>
      <c r="AO43" s="73">
        <v>66</v>
      </c>
      <c r="AP43" s="73">
        <v>50</v>
      </c>
      <c r="AQ43" s="73">
        <v>38</v>
      </c>
      <c r="AR43" s="73">
        <v>30</v>
      </c>
      <c r="AS43" s="73">
        <v>25</v>
      </c>
      <c r="AT43" s="73">
        <v>48</v>
      </c>
      <c r="AU43" s="73">
        <v>362</v>
      </c>
      <c r="AV43" s="73">
        <v>34</v>
      </c>
      <c r="AW43" s="6"/>
    </row>
    <row r="44" spans="1:49" ht="15">
      <c r="A44" s="70" t="s">
        <v>47</v>
      </c>
      <c r="B44" s="70">
        <v>17.90784558</v>
      </c>
      <c r="C44" s="72">
        <f>$B$41*B44/100</f>
        <v>738.1613948076</v>
      </c>
      <c r="D44" s="72">
        <f>G44+L44+T44+Z44+AH44+AK44+AL44+AM44+AN44+AO44+AP44+AQ44+AR44+AS44+AT44</f>
        <v>733</v>
      </c>
      <c r="E44" s="73">
        <v>1</v>
      </c>
      <c r="F44" s="73">
        <v>16</v>
      </c>
      <c r="G44" s="73">
        <f>SUM(E44:F44)</f>
        <v>17</v>
      </c>
      <c r="H44" s="73">
        <v>17</v>
      </c>
      <c r="I44" s="73">
        <v>17</v>
      </c>
      <c r="J44" s="73">
        <v>16</v>
      </c>
      <c r="K44" s="73">
        <v>16</v>
      </c>
      <c r="L44" s="73">
        <f>SUM(H44:K44)</f>
        <v>66</v>
      </c>
      <c r="M44" s="74"/>
      <c r="N44" s="70" t="s">
        <v>47</v>
      </c>
      <c r="O44" s="73">
        <v>17</v>
      </c>
      <c r="P44" s="75">
        <v>17</v>
      </c>
      <c r="Q44" s="73">
        <v>17</v>
      </c>
      <c r="R44" s="73">
        <v>17</v>
      </c>
      <c r="S44" s="73">
        <v>17</v>
      </c>
      <c r="T44" s="73">
        <f>SUM(O44:S44)</f>
        <v>85</v>
      </c>
      <c r="U44" s="73">
        <v>17</v>
      </c>
      <c r="V44" s="73">
        <v>16</v>
      </c>
      <c r="W44" s="73">
        <v>16</v>
      </c>
      <c r="X44" s="73">
        <v>16</v>
      </c>
      <c r="Y44" s="85">
        <v>17</v>
      </c>
      <c r="Z44" s="73">
        <f>SUM(U44:Y44)</f>
        <v>82</v>
      </c>
      <c r="AA44" s="76"/>
      <c r="AB44" s="70" t="s">
        <v>47</v>
      </c>
      <c r="AC44" s="73">
        <v>16</v>
      </c>
      <c r="AD44" s="73">
        <v>16</v>
      </c>
      <c r="AE44" s="73">
        <v>17</v>
      </c>
      <c r="AF44" s="73">
        <v>16</v>
      </c>
      <c r="AG44" s="73">
        <v>17</v>
      </c>
      <c r="AH44" s="73">
        <f>SUM(AC44:AG44)</f>
        <v>82</v>
      </c>
      <c r="AI44" s="76"/>
      <c r="AJ44" s="70" t="s">
        <v>47</v>
      </c>
      <c r="AK44" s="73">
        <v>77</v>
      </c>
      <c r="AL44" s="73">
        <v>67</v>
      </c>
      <c r="AM44" s="73">
        <v>59</v>
      </c>
      <c r="AN44" s="73">
        <v>51</v>
      </c>
      <c r="AO44" s="73">
        <v>37</v>
      </c>
      <c r="AP44" s="73">
        <v>28</v>
      </c>
      <c r="AQ44" s="73">
        <v>22</v>
      </c>
      <c r="AR44" s="73">
        <v>18</v>
      </c>
      <c r="AS44" s="73">
        <v>14</v>
      </c>
      <c r="AT44" s="73">
        <v>28</v>
      </c>
      <c r="AU44" s="73">
        <v>204</v>
      </c>
      <c r="AV44" s="73">
        <v>19</v>
      </c>
      <c r="AW44" s="6"/>
    </row>
    <row r="45" spans="1:49" s="101" customFormat="1" ht="15.75" thickBot="1">
      <c r="A45" s="98"/>
      <c r="B45" s="98"/>
      <c r="C45" s="98"/>
      <c r="D45" s="99"/>
      <c r="E45" s="99"/>
      <c r="F45" s="99"/>
      <c r="G45" s="99"/>
      <c r="H45" s="99"/>
      <c r="I45" s="99"/>
      <c r="J45" s="99"/>
      <c r="K45" s="99"/>
      <c r="L45" s="99"/>
      <c r="M45" s="94"/>
      <c r="N45" s="98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73"/>
      <c r="AB45" s="98"/>
      <c r="AC45" s="99"/>
      <c r="AD45" s="99"/>
      <c r="AE45" s="99"/>
      <c r="AF45" s="99"/>
      <c r="AG45" s="99"/>
      <c r="AH45" s="99"/>
      <c r="AI45" s="73"/>
      <c r="AJ45" s="98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100"/>
    </row>
    <row r="46" spans="1:49" ht="15">
      <c r="A46" s="100"/>
      <c r="B46" s="100"/>
      <c r="C46" s="100"/>
      <c r="D46" s="76"/>
      <c r="E46" s="76"/>
      <c r="F46" s="76"/>
      <c r="G46" s="76"/>
      <c r="H46" s="76"/>
      <c r="I46" s="76"/>
      <c r="J46" s="76"/>
      <c r="K46" s="76"/>
      <c r="L46" s="76"/>
      <c r="M46" s="74"/>
      <c r="N46" s="100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100"/>
      <c r="AC46" s="76"/>
      <c r="AD46" s="76"/>
      <c r="AE46" s="76"/>
      <c r="AF46" s="76"/>
      <c r="AG46" s="76"/>
      <c r="AH46" s="76"/>
      <c r="AI46" s="76"/>
      <c r="AJ46" s="100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6"/>
    </row>
    <row r="47" spans="1:49" ht="12.75" customHeight="1" thickBot="1">
      <c r="A47" s="100"/>
      <c r="B47" s="100"/>
      <c r="C47" s="100"/>
      <c r="D47" s="76"/>
      <c r="E47" s="76"/>
      <c r="F47" s="76"/>
      <c r="G47" s="76"/>
      <c r="H47" s="76"/>
      <c r="I47" s="76"/>
      <c r="J47" s="76"/>
      <c r="K47" s="76"/>
      <c r="L47" s="76"/>
      <c r="M47" s="74"/>
      <c r="N47" s="100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100"/>
      <c r="AC47" s="76"/>
      <c r="AD47" s="76"/>
      <c r="AE47" s="76"/>
      <c r="AF47" s="76"/>
      <c r="AG47" s="76"/>
      <c r="AH47" s="76"/>
      <c r="AI47" s="76"/>
      <c r="AJ47" s="100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6"/>
    </row>
    <row r="48" spans="1:49" ht="14.25" customHeight="1" thickBot="1">
      <c r="A48" s="13" t="s">
        <v>3</v>
      </c>
      <c r="B48" s="13"/>
      <c r="C48" s="13"/>
      <c r="D48" s="13" t="s">
        <v>4</v>
      </c>
      <c r="E48" s="121" t="s">
        <v>5</v>
      </c>
      <c r="F48" s="122"/>
      <c r="G48" s="122"/>
      <c r="H48" s="122"/>
      <c r="I48" s="122"/>
      <c r="J48" s="122"/>
      <c r="K48" s="122"/>
      <c r="L48" s="123"/>
      <c r="M48" s="102"/>
      <c r="N48" s="13" t="s">
        <v>3</v>
      </c>
      <c r="O48" s="121" t="s">
        <v>5</v>
      </c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3"/>
      <c r="AA48" s="15"/>
      <c r="AB48" s="13" t="s">
        <v>3</v>
      </c>
      <c r="AC48" s="103" t="s">
        <v>92</v>
      </c>
      <c r="AD48" s="104"/>
      <c r="AE48" s="104"/>
      <c r="AF48" s="104"/>
      <c r="AG48" s="104"/>
      <c r="AH48" s="105"/>
      <c r="AI48" s="15"/>
      <c r="AJ48" s="13" t="s">
        <v>3</v>
      </c>
      <c r="AK48" s="103" t="s">
        <v>92</v>
      </c>
      <c r="AL48" s="104"/>
      <c r="AM48" s="104"/>
      <c r="AN48" s="104"/>
      <c r="AO48" s="104"/>
      <c r="AP48" s="104"/>
      <c r="AQ48" s="104"/>
      <c r="AR48" s="104"/>
      <c r="AS48" s="104"/>
      <c r="AT48" s="105"/>
      <c r="AU48" s="132" t="s">
        <v>7</v>
      </c>
      <c r="AV48" s="133"/>
      <c r="AW48" s="6"/>
    </row>
    <row r="49" spans="1:49" ht="15.75" customHeight="1" thickBot="1">
      <c r="A49" s="17" t="s">
        <v>8</v>
      </c>
      <c r="B49" s="17"/>
      <c r="C49" s="17"/>
      <c r="D49" s="17" t="s">
        <v>9</v>
      </c>
      <c r="E49" s="124" t="s">
        <v>10</v>
      </c>
      <c r="F49" s="125"/>
      <c r="G49" s="17" t="s">
        <v>4</v>
      </c>
      <c r="H49" s="17">
        <v>1</v>
      </c>
      <c r="I49" s="17">
        <v>2</v>
      </c>
      <c r="J49" s="17">
        <v>3</v>
      </c>
      <c r="K49" s="17">
        <v>4</v>
      </c>
      <c r="L49" s="13" t="s">
        <v>4</v>
      </c>
      <c r="M49" s="18"/>
      <c r="N49" s="17" t="s">
        <v>8</v>
      </c>
      <c r="O49" s="13">
        <v>5</v>
      </c>
      <c r="P49" s="13">
        <v>6</v>
      </c>
      <c r="Q49" s="13">
        <v>7</v>
      </c>
      <c r="R49" s="13">
        <v>8</v>
      </c>
      <c r="S49" s="13">
        <v>9</v>
      </c>
      <c r="T49" s="106" t="s">
        <v>4</v>
      </c>
      <c r="U49" s="13">
        <v>10</v>
      </c>
      <c r="V49" s="13">
        <v>11</v>
      </c>
      <c r="W49" s="13">
        <v>12</v>
      </c>
      <c r="X49" s="13">
        <v>13</v>
      </c>
      <c r="Y49" s="13">
        <v>14</v>
      </c>
      <c r="Z49" s="1" t="s">
        <v>4</v>
      </c>
      <c r="AA49" s="22"/>
      <c r="AB49" s="17" t="s">
        <v>8</v>
      </c>
      <c r="AC49" s="13">
        <v>15</v>
      </c>
      <c r="AD49" s="13">
        <v>16</v>
      </c>
      <c r="AE49" s="13">
        <v>17</v>
      </c>
      <c r="AF49" s="13">
        <v>18</v>
      </c>
      <c r="AG49" s="13">
        <v>19</v>
      </c>
      <c r="AH49" s="13" t="s">
        <v>4</v>
      </c>
      <c r="AI49" s="22"/>
      <c r="AJ49" s="17" t="s">
        <v>8</v>
      </c>
      <c r="AK49" s="13" t="s">
        <v>11</v>
      </c>
      <c r="AL49" s="13" t="s">
        <v>12</v>
      </c>
      <c r="AM49" s="13" t="s">
        <v>13</v>
      </c>
      <c r="AN49" s="13" t="s">
        <v>14</v>
      </c>
      <c r="AO49" s="13" t="s">
        <v>15</v>
      </c>
      <c r="AP49" s="13" t="s">
        <v>16</v>
      </c>
      <c r="AQ49" s="13" t="s">
        <v>17</v>
      </c>
      <c r="AR49" s="13" t="s">
        <v>18</v>
      </c>
      <c r="AS49" s="13" t="s">
        <v>19</v>
      </c>
      <c r="AT49" s="107" t="s">
        <v>20</v>
      </c>
      <c r="AU49" s="13" t="s">
        <v>21</v>
      </c>
      <c r="AV49" s="108"/>
      <c r="AW49" s="6"/>
    </row>
    <row r="50" spans="1:49" ht="15.75" thickBot="1">
      <c r="A50" s="25" t="s">
        <v>22</v>
      </c>
      <c r="B50" s="25"/>
      <c r="C50" s="25"/>
      <c r="D50" s="26"/>
      <c r="E50" s="27" t="s">
        <v>23</v>
      </c>
      <c r="F50" s="27" t="s">
        <v>24</v>
      </c>
      <c r="G50" s="25" t="s">
        <v>10</v>
      </c>
      <c r="H50" s="25" t="s">
        <v>25</v>
      </c>
      <c r="I50" s="25" t="s">
        <v>26</v>
      </c>
      <c r="J50" s="25" t="s">
        <v>26</v>
      </c>
      <c r="K50" s="25" t="s">
        <v>26</v>
      </c>
      <c r="L50" s="25" t="s">
        <v>27</v>
      </c>
      <c r="M50" s="18"/>
      <c r="N50" s="25" t="s">
        <v>22</v>
      </c>
      <c r="O50" s="25" t="s">
        <v>26</v>
      </c>
      <c r="P50" s="25" t="s">
        <v>26</v>
      </c>
      <c r="Q50" s="25" t="s">
        <v>26</v>
      </c>
      <c r="R50" s="25" t="s">
        <v>26</v>
      </c>
      <c r="S50" s="25" t="s">
        <v>26</v>
      </c>
      <c r="T50" s="29" t="s">
        <v>28</v>
      </c>
      <c r="U50" s="25" t="s">
        <v>26</v>
      </c>
      <c r="V50" s="25" t="s">
        <v>26</v>
      </c>
      <c r="W50" s="25" t="s">
        <v>26</v>
      </c>
      <c r="X50" s="25" t="s">
        <v>26</v>
      </c>
      <c r="Y50" s="25" t="s">
        <v>26</v>
      </c>
      <c r="Z50" s="2" t="s">
        <v>29</v>
      </c>
      <c r="AA50" s="22"/>
      <c r="AB50" s="25" t="s">
        <v>22</v>
      </c>
      <c r="AC50" s="25" t="s">
        <v>26</v>
      </c>
      <c r="AD50" s="25" t="s">
        <v>26</v>
      </c>
      <c r="AE50" s="25" t="s">
        <v>26</v>
      </c>
      <c r="AF50" s="25" t="s">
        <v>26</v>
      </c>
      <c r="AG50" s="25" t="s">
        <v>26</v>
      </c>
      <c r="AH50" s="25" t="s">
        <v>30</v>
      </c>
      <c r="AI50" s="22"/>
      <c r="AJ50" s="25" t="s">
        <v>22</v>
      </c>
      <c r="AK50" s="25" t="s">
        <v>26</v>
      </c>
      <c r="AL50" s="25" t="s">
        <v>26</v>
      </c>
      <c r="AM50" s="25" t="s">
        <v>26</v>
      </c>
      <c r="AN50" s="25" t="s">
        <v>26</v>
      </c>
      <c r="AO50" s="25" t="s">
        <v>26</v>
      </c>
      <c r="AP50" s="25" t="s">
        <v>26</v>
      </c>
      <c r="AQ50" s="25" t="s">
        <v>26</v>
      </c>
      <c r="AR50" s="25" t="s">
        <v>26</v>
      </c>
      <c r="AS50" s="25" t="s">
        <v>26</v>
      </c>
      <c r="AT50" s="25" t="s">
        <v>26</v>
      </c>
      <c r="AU50" s="25" t="s">
        <v>31</v>
      </c>
      <c r="AV50" s="25" t="s">
        <v>32</v>
      </c>
      <c r="AW50" s="6"/>
    </row>
    <row r="51" spans="1:49" ht="15.75" thickBot="1">
      <c r="A51" s="70"/>
      <c r="B51" s="70"/>
      <c r="C51" s="70"/>
      <c r="D51" s="73"/>
      <c r="E51" s="73"/>
      <c r="F51" s="73"/>
      <c r="G51" s="73"/>
      <c r="H51" s="73"/>
      <c r="I51" s="73"/>
      <c r="J51" s="73"/>
      <c r="K51" s="73"/>
      <c r="L51" s="73"/>
      <c r="M51" s="74"/>
      <c r="N51" s="70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6"/>
      <c r="AB51" s="70"/>
      <c r="AC51" s="73"/>
      <c r="AD51" s="73"/>
      <c r="AE51" s="73"/>
      <c r="AF51" s="73"/>
      <c r="AG51" s="73"/>
      <c r="AH51" s="73"/>
      <c r="AI51" s="76"/>
      <c r="AJ51" s="70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6"/>
    </row>
    <row r="52" spans="1:49" s="51" customFormat="1" ht="15.75" thickBot="1">
      <c r="A52" s="44" t="s">
        <v>61</v>
      </c>
      <c r="B52" s="45">
        <f aca="true" t="shared" si="38" ref="B52:L52">B54+B63</f>
        <v>16066</v>
      </c>
      <c r="C52" s="45">
        <f t="shared" si="38"/>
        <v>16066.000001240429</v>
      </c>
      <c r="D52" s="45">
        <f t="shared" si="38"/>
        <v>17208</v>
      </c>
      <c r="E52" s="45">
        <f t="shared" si="38"/>
        <v>32</v>
      </c>
      <c r="F52" s="45">
        <f t="shared" si="38"/>
        <v>363</v>
      </c>
      <c r="G52" s="45">
        <f t="shared" si="38"/>
        <v>395</v>
      </c>
      <c r="H52" s="45">
        <f t="shared" si="38"/>
        <v>394</v>
      </c>
      <c r="I52" s="45">
        <f t="shared" si="38"/>
        <v>391</v>
      </c>
      <c r="J52" s="45">
        <f t="shared" si="38"/>
        <v>390</v>
      </c>
      <c r="K52" s="45">
        <f t="shared" si="38"/>
        <v>389</v>
      </c>
      <c r="L52" s="45">
        <f t="shared" si="38"/>
        <v>1564</v>
      </c>
      <c r="M52" s="46"/>
      <c r="N52" s="44" t="s">
        <v>61</v>
      </c>
      <c r="O52" s="45">
        <f aca="true" t="shared" si="39" ref="O52:Z52">O54+O63</f>
        <v>401</v>
      </c>
      <c r="P52" s="45">
        <f t="shared" si="39"/>
        <v>400</v>
      </c>
      <c r="Q52" s="45">
        <f t="shared" si="39"/>
        <v>399</v>
      </c>
      <c r="R52" s="45">
        <f t="shared" si="39"/>
        <v>397</v>
      </c>
      <c r="S52" s="45">
        <f t="shared" si="39"/>
        <v>396</v>
      </c>
      <c r="T52" s="45">
        <f t="shared" si="39"/>
        <v>1993</v>
      </c>
      <c r="U52" s="45">
        <f t="shared" si="39"/>
        <v>387</v>
      </c>
      <c r="V52" s="45">
        <f t="shared" si="39"/>
        <v>388</v>
      </c>
      <c r="W52" s="45">
        <f t="shared" si="39"/>
        <v>389</v>
      </c>
      <c r="X52" s="45">
        <f t="shared" si="39"/>
        <v>391</v>
      </c>
      <c r="Y52" s="45">
        <f t="shared" si="39"/>
        <v>395</v>
      </c>
      <c r="Z52" s="45">
        <f t="shared" si="39"/>
        <v>1950</v>
      </c>
      <c r="AA52" s="49"/>
      <c r="AB52" s="44" t="s">
        <v>61</v>
      </c>
      <c r="AC52" s="45">
        <f aca="true" t="shared" si="40" ref="AC52:AH52">AC54+AC63</f>
        <v>376</v>
      </c>
      <c r="AD52" s="45">
        <f t="shared" si="40"/>
        <v>380</v>
      </c>
      <c r="AE52" s="45">
        <f t="shared" si="40"/>
        <v>385</v>
      </c>
      <c r="AF52" s="45">
        <f t="shared" si="40"/>
        <v>389</v>
      </c>
      <c r="AG52" s="45">
        <f t="shared" si="40"/>
        <v>393</v>
      </c>
      <c r="AH52" s="45">
        <f t="shared" si="40"/>
        <v>1923</v>
      </c>
      <c r="AI52" s="49"/>
      <c r="AJ52" s="44" t="s">
        <v>61</v>
      </c>
      <c r="AK52" s="45">
        <f aca="true" t="shared" si="41" ref="AK52:AV52">AK54+AK63</f>
        <v>1816</v>
      </c>
      <c r="AL52" s="45">
        <f t="shared" si="41"/>
        <v>1582</v>
      </c>
      <c r="AM52" s="45">
        <f t="shared" si="41"/>
        <v>1388</v>
      </c>
      <c r="AN52" s="45">
        <f t="shared" si="41"/>
        <v>1172</v>
      </c>
      <c r="AO52" s="45">
        <f t="shared" si="41"/>
        <v>879</v>
      </c>
      <c r="AP52" s="45">
        <f t="shared" si="41"/>
        <v>652</v>
      </c>
      <c r="AQ52" s="45">
        <f t="shared" si="41"/>
        <v>506</v>
      </c>
      <c r="AR52" s="45">
        <f t="shared" si="41"/>
        <v>409</v>
      </c>
      <c r="AS52" s="45">
        <f t="shared" si="41"/>
        <v>330</v>
      </c>
      <c r="AT52" s="45">
        <f t="shared" si="41"/>
        <v>649</v>
      </c>
      <c r="AU52" s="45">
        <f t="shared" si="41"/>
        <v>4772</v>
      </c>
      <c r="AV52" s="45">
        <f t="shared" si="41"/>
        <v>439</v>
      </c>
      <c r="AW52" s="50"/>
    </row>
    <row r="53" spans="1:49" s="84" customFormat="1" ht="15.75" thickBot="1">
      <c r="A53" s="96"/>
      <c r="B53" s="96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80"/>
      <c r="N53" s="96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40"/>
      <c r="AB53" s="96"/>
      <c r="AC53" s="31"/>
      <c r="AD53" s="31"/>
      <c r="AE53" s="31"/>
      <c r="AF53" s="31"/>
      <c r="AG53" s="31"/>
      <c r="AH53" s="31"/>
      <c r="AI53" s="40"/>
      <c r="AJ53" s="96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83"/>
    </row>
    <row r="54" spans="1:49" s="51" customFormat="1" ht="15.75" thickBot="1">
      <c r="A54" s="44" t="s">
        <v>62</v>
      </c>
      <c r="B54" s="44">
        <v>13408</v>
      </c>
      <c r="C54" s="45">
        <f aca="true" t="shared" si="42" ref="C54:L54">SUM(C55:C61)</f>
        <v>13408.000001261693</v>
      </c>
      <c r="D54" s="45">
        <f t="shared" si="42"/>
        <v>14383</v>
      </c>
      <c r="E54" s="45">
        <f t="shared" si="42"/>
        <v>28</v>
      </c>
      <c r="F54" s="45">
        <f t="shared" si="42"/>
        <v>302</v>
      </c>
      <c r="G54" s="45">
        <f t="shared" si="42"/>
        <v>330</v>
      </c>
      <c r="H54" s="45">
        <f t="shared" si="42"/>
        <v>329</v>
      </c>
      <c r="I54" s="45">
        <f t="shared" si="42"/>
        <v>327</v>
      </c>
      <c r="J54" s="45">
        <f t="shared" si="42"/>
        <v>326</v>
      </c>
      <c r="K54" s="45">
        <f t="shared" si="42"/>
        <v>325</v>
      </c>
      <c r="L54" s="45">
        <f t="shared" si="42"/>
        <v>1307</v>
      </c>
      <c r="M54" s="46"/>
      <c r="N54" s="44" t="s">
        <v>62</v>
      </c>
      <c r="O54" s="45">
        <f aca="true" t="shared" si="43" ref="O54:Z54">SUM(O55:O61)</f>
        <v>335</v>
      </c>
      <c r="P54" s="45">
        <f t="shared" si="43"/>
        <v>334</v>
      </c>
      <c r="Q54" s="45">
        <f t="shared" si="43"/>
        <v>334</v>
      </c>
      <c r="R54" s="45">
        <f t="shared" si="43"/>
        <v>332</v>
      </c>
      <c r="S54" s="45">
        <f t="shared" si="43"/>
        <v>331</v>
      </c>
      <c r="T54" s="45">
        <f t="shared" si="43"/>
        <v>1666</v>
      </c>
      <c r="U54" s="45">
        <f t="shared" si="43"/>
        <v>323</v>
      </c>
      <c r="V54" s="45">
        <f t="shared" si="43"/>
        <v>324</v>
      </c>
      <c r="W54" s="45">
        <f t="shared" si="43"/>
        <v>325</v>
      </c>
      <c r="X54" s="45">
        <f t="shared" si="43"/>
        <v>327</v>
      </c>
      <c r="Y54" s="45">
        <f t="shared" si="43"/>
        <v>330</v>
      </c>
      <c r="Z54" s="45">
        <f t="shared" si="43"/>
        <v>1629</v>
      </c>
      <c r="AA54" s="49"/>
      <c r="AB54" s="44" t="s">
        <v>62</v>
      </c>
      <c r="AC54" s="45">
        <f aca="true" t="shared" si="44" ref="AC54:AH54">SUM(AC55:AC61)</f>
        <v>314</v>
      </c>
      <c r="AD54" s="45">
        <f t="shared" si="44"/>
        <v>317</v>
      </c>
      <c r="AE54" s="45">
        <f t="shared" si="44"/>
        <v>322</v>
      </c>
      <c r="AF54" s="45">
        <f t="shared" si="44"/>
        <v>325</v>
      </c>
      <c r="AG54" s="45">
        <f t="shared" si="44"/>
        <v>329</v>
      </c>
      <c r="AH54" s="45">
        <f t="shared" si="44"/>
        <v>1607</v>
      </c>
      <c r="AI54" s="49"/>
      <c r="AJ54" s="44" t="s">
        <v>62</v>
      </c>
      <c r="AK54" s="45">
        <f aca="true" t="shared" si="45" ref="AK54:AV54">SUM(AK55:AK61)</f>
        <v>1518</v>
      </c>
      <c r="AL54" s="45">
        <f t="shared" si="45"/>
        <v>1322</v>
      </c>
      <c r="AM54" s="45">
        <f t="shared" si="45"/>
        <v>1160</v>
      </c>
      <c r="AN54" s="45">
        <f t="shared" si="45"/>
        <v>980</v>
      </c>
      <c r="AO54" s="45">
        <f t="shared" si="45"/>
        <v>735</v>
      </c>
      <c r="AP54" s="45">
        <f t="shared" si="45"/>
        <v>545</v>
      </c>
      <c r="AQ54" s="45">
        <f t="shared" si="45"/>
        <v>423</v>
      </c>
      <c r="AR54" s="45">
        <f t="shared" si="45"/>
        <v>342</v>
      </c>
      <c r="AS54" s="45">
        <f t="shared" si="45"/>
        <v>276</v>
      </c>
      <c r="AT54" s="45">
        <f t="shared" si="45"/>
        <v>543</v>
      </c>
      <c r="AU54" s="45">
        <f t="shared" si="45"/>
        <v>3989</v>
      </c>
      <c r="AV54" s="45">
        <f t="shared" si="45"/>
        <v>371</v>
      </c>
      <c r="AW54" s="50"/>
    </row>
    <row r="55" spans="1:49" ht="15">
      <c r="A55" s="70" t="s">
        <v>63</v>
      </c>
      <c r="B55" s="70">
        <v>49.8461597368</v>
      </c>
      <c r="C55" s="73">
        <f aca="true" t="shared" si="46" ref="C55:C61">$B$54*B55/100</f>
        <v>6683.373097510143</v>
      </c>
      <c r="D55" s="72">
        <f aca="true" t="shared" si="47" ref="D55:D61">G55+L55+T55+Z55+AH55+AK55+AL55+AM55+AN55+AO55+AP55+AQ55+AR55+AS55+AT55</f>
        <v>7160</v>
      </c>
      <c r="E55" s="73">
        <v>14</v>
      </c>
      <c r="F55" s="73">
        <v>142</v>
      </c>
      <c r="G55" s="73">
        <f aca="true" t="shared" si="48" ref="G55:G61">SUM(E55:F55)</f>
        <v>156</v>
      </c>
      <c r="H55" s="73">
        <v>164</v>
      </c>
      <c r="I55" s="73">
        <v>163</v>
      </c>
      <c r="J55" s="73">
        <v>163</v>
      </c>
      <c r="K55" s="73">
        <v>162</v>
      </c>
      <c r="L55" s="73">
        <f aca="true" t="shared" si="49" ref="L55:L61">SUM(H55:K55)</f>
        <v>652</v>
      </c>
      <c r="M55" s="74"/>
      <c r="N55" s="70" t="s">
        <v>63</v>
      </c>
      <c r="O55" s="73">
        <v>167</v>
      </c>
      <c r="P55" s="73">
        <v>167</v>
      </c>
      <c r="Q55" s="73">
        <v>167</v>
      </c>
      <c r="R55" s="73">
        <v>165</v>
      </c>
      <c r="S55" s="73">
        <v>165</v>
      </c>
      <c r="T55" s="73">
        <f aca="true" t="shared" si="50" ref="T55:T61">SUM(O55:S55)</f>
        <v>831</v>
      </c>
      <c r="U55" s="73">
        <v>162</v>
      </c>
      <c r="V55" s="73">
        <v>162</v>
      </c>
      <c r="W55" s="73">
        <v>162</v>
      </c>
      <c r="X55" s="73">
        <v>163</v>
      </c>
      <c r="Y55" s="73">
        <v>165</v>
      </c>
      <c r="Z55" s="73">
        <f aca="true" t="shared" si="51" ref="Z55:Z61">SUM(U55:Y55)</f>
        <v>814</v>
      </c>
      <c r="AA55" s="76"/>
      <c r="AB55" s="70" t="s">
        <v>63</v>
      </c>
      <c r="AC55" s="73">
        <v>156</v>
      </c>
      <c r="AD55" s="73">
        <v>158</v>
      </c>
      <c r="AE55" s="73">
        <v>160</v>
      </c>
      <c r="AF55" s="73">
        <v>162</v>
      </c>
      <c r="AG55" s="73">
        <v>164</v>
      </c>
      <c r="AH55" s="73">
        <f aca="true" t="shared" si="52" ref="AH55:AH61">SUM(AC55:AG55)</f>
        <v>800</v>
      </c>
      <c r="AI55" s="76"/>
      <c r="AJ55" s="70" t="s">
        <v>63</v>
      </c>
      <c r="AK55" s="73">
        <v>757</v>
      </c>
      <c r="AL55" s="73">
        <v>659</v>
      </c>
      <c r="AM55" s="73">
        <v>578</v>
      </c>
      <c r="AN55" s="73">
        <v>488</v>
      </c>
      <c r="AO55" s="73">
        <v>366</v>
      </c>
      <c r="AP55" s="73">
        <v>271</v>
      </c>
      <c r="AQ55" s="73">
        <v>210</v>
      </c>
      <c r="AR55" s="73">
        <v>170</v>
      </c>
      <c r="AS55" s="73">
        <v>138</v>
      </c>
      <c r="AT55" s="73">
        <v>270</v>
      </c>
      <c r="AU55" s="73">
        <v>1988</v>
      </c>
      <c r="AV55" s="73">
        <v>185</v>
      </c>
      <c r="AW55" s="6"/>
    </row>
    <row r="56" spans="1:49" ht="15">
      <c r="A56" s="70" t="s">
        <v>64</v>
      </c>
      <c r="B56" s="70">
        <v>9.86292978022</v>
      </c>
      <c r="C56" s="73">
        <f t="shared" si="46"/>
        <v>1322.4216249318977</v>
      </c>
      <c r="D56" s="72">
        <f t="shared" si="47"/>
        <v>1416</v>
      </c>
      <c r="E56" s="73">
        <v>2</v>
      </c>
      <c r="F56" s="73">
        <v>28</v>
      </c>
      <c r="G56" s="73">
        <f t="shared" si="48"/>
        <v>30</v>
      </c>
      <c r="H56" s="73">
        <v>32</v>
      </c>
      <c r="I56" s="73">
        <v>32</v>
      </c>
      <c r="J56" s="73">
        <v>32</v>
      </c>
      <c r="K56" s="73">
        <v>32</v>
      </c>
      <c r="L56" s="73">
        <f t="shared" si="49"/>
        <v>128</v>
      </c>
      <c r="M56" s="74"/>
      <c r="N56" s="70" t="s">
        <v>64</v>
      </c>
      <c r="O56" s="73">
        <v>33</v>
      </c>
      <c r="P56" s="73">
        <v>33</v>
      </c>
      <c r="Q56" s="73">
        <v>33</v>
      </c>
      <c r="R56" s="73">
        <v>33</v>
      </c>
      <c r="S56" s="73">
        <v>33</v>
      </c>
      <c r="T56" s="73">
        <f t="shared" si="50"/>
        <v>165</v>
      </c>
      <c r="U56" s="73">
        <v>32</v>
      </c>
      <c r="V56" s="73">
        <v>32</v>
      </c>
      <c r="W56" s="73">
        <v>32</v>
      </c>
      <c r="X56" s="73">
        <v>32</v>
      </c>
      <c r="Y56" s="73">
        <v>33</v>
      </c>
      <c r="Z56" s="73">
        <f t="shared" si="51"/>
        <v>161</v>
      </c>
      <c r="AA56" s="76"/>
      <c r="AB56" s="70" t="s">
        <v>64</v>
      </c>
      <c r="AC56" s="73">
        <v>30</v>
      </c>
      <c r="AD56" s="73">
        <v>31</v>
      </c>
      <c r="AE56" s="73">
        <v>32</v>
      </c>
      <c r="AF56" s="73">
        <v>32</v>
      </c>
      <c r="AG56" s="73">
        <v>33</v>
      </c>
      <c r="AH56" s="73">
        <f t="shared" si="52"/>
        <v>158</v>
      </c>
      <c r="AI56" s="76"/>
      <c r="AJ56" s="70" t="s">
        <v>64</v>
      </c>
      <c r="AK56" s="73">
        <v>149</v>
      </c>
      <c r="AL56" s="73">
        <v>130</v>
      </c>
      <c r="AM56" s="73">
        <v>114</v>
      </c>
      <c r="AN56" s="73">
        <v>97</v>
      </c>
      <c r="AO56" s="73">
        <v>73</v>
      </c>
      <c r="AP56" s="73">
        <v>54</v>
      </c>
      <c r="AQ56" s="73">
        <v>42</v>
      </c>
      <c r="AR56" s="73">
        <v>34</v>
      </c>
      <c r="AS56" s="73">
        <v>28</v>
      </c>
      <c r="AT56" s="73">
        <v>53</v>
      </c>
      <c r="AU56" s="73">
        <v>393</v>
      </c>
      <c r="AV56" s="73">
        <v>37</v>
      </c>
      <c r="AW56" s="6"/>
    </row>
    <row r="57" spans="1:49" ht="15">
      <c r="A57" s="70" t="s">
        <v>65</v>
      </c>
      <c r="B57" s="70">
        <v>12.6547974576</v>
      </c>
      <c r="C57" s="73">
        <f t="shared" si="46"/>
        <v>1696.755243115008</v>
      </c>
      <c r="D57" s="72">
        <f t="shared" si="47"/>
        <v>1826</v>
      </c>
      <c r="E57" s="73">
        <v>3</v>
      </c>
      <c r="F57" s="73">
        <v>43</v>
      </c>
      <c r="G57" s="73">
        <f t="shared" si="48"/>
        <v>46</v>
      </c>
      <c r="H57" s="73">
        <v>41</v>
      </c>
      <c r="I57" s="73">
        <v>41</v>
      </c>
      <c r="J57" s="73">
        <v>41</v>
      </c>
      <c r="K57" s="73">
        <v>41</v>
      </c>
      <c r="L57" s="73">
        <f t="shared" si="49"/>
        <v>164</v>
      </c>
      <c r="M57" s="74"/>
      <c r="N57" s="70" t="s">
        <v>65</v>
      </c>
      <c r="O57" s="73">
        <v>43</v>
      </c>
      <c r="P57" s="73">
        <v>42</v>
      </c>
      <c r="Q57" s="73">
        <v>42</v>
      </c>
      <c r="R57" s="73">
        <v>42</v>
      </c>
      <c r="S57" s="73">
        <v>42</v>
      </c>
      <c r="T57" s="73">
        <f t="shared" si="50"/>
        <v>211</v>
      </c>
      <c r="U57" s="73">
        <v>40</v>
      </c>
      <c r="V57" s="73">
        <v>41</v>
      </c>
      <c r="W57" s="73">
        <v>42</v>
      </c>
      <c r="X57" s="73">
        <v>42</v>
      </c>
      <c r="Y57" s="73">
        <v>42</v>
      </c>
      <c r="Z57" s="73">
        <f t="shared" si="51"/>
        <v>207</v>
      </c>
      <c r="AA57" s="76"/>
      <c r="AB57" s="70" t="s">
        <v>65</v>
      </c>
      <c r="AC57" s="73">
        <v>40</v>
      </c>
      <c r="AD57" s="73">
        <v>41</v>
      </c>
      <c r="AE57" s="73">
        <v>41</v>
      </c>
      <c r="AF57" s="73">
        <v>42</v>
      </c>
      <c r="AG57" s="73">
        <v>42</v>
      </c>
      <c r="AH57" s="73">
        <f t="shared" si="52"/>
        <v>206</v>
      </c>
      <c r="AI57" s="76"/>
      <c r="AJ57" s="70" t="s">
        <v>65</v>
      </c>
      <c r="AK57" s="73">
        <v>192</v>
      </c>
      <c r="AL57" s="73">
        <v>167</v>
      </c>
      <c r="AM57" s="73">
        <v>147</v>
      </c>
      <c r="AN57" s="73">
        <v>124</v>
      </c>
      <c r="AO57" s="73">
        <v>93</v>
      </c>
      <c r="AP57" s="73">
        <v>69</v>
      </c>
      <c r="AQ57" s="73">
        <v>54</v>
      </c>
      <c r="AR57" s="73">
        <v>43</v>
      </c>
      <c r="AS57" s="73">
        <v>34</v>
      </c>
      <c r="AT57" s="73">
        <v>69</v>
      </c>
      <c r="AU57" s="73">
        <v>505</v>
      </c>
      <c r="AV57" s="73">
        <v>47</v>
      </c>
      <c r="AW57" s="6"/>
    </row>
    <row r="58" spans="1:49" ht="15">
      <c r="A58" s="70" t="s">
        <v>66</v>
      </c>
      <c r="B58" s="70">
        <v>20.44332466</v>
      </c>
      <c r="C58" s="73">
        <f t="shared" si="46"/>
        <v>2741.0409704127997</v>
      </c>
      <c r="D58" s="72">
        <f t="shared" si="47"/>
        <v>2940</v>
      </c>
      <c r="E58" s="73">
        <v>6</v>
      </c>
      <c r="F58" s="73">
        <v>62</v>
      </c>
      <c r="G58" s="73">
        <f t="shared" si="48"/>
        <v>68</v>
      </c>
      <c r="H58" s="73">
        <v>68</v>
      </c>
      <c r="I58" s="73">
        <v>67</v>
      </c>
      <c r="J58" s="73">
        <v>66</v>
      </c>
      <c r="K58" s="73">
        <v>65</v>
      </c>
      <c r="L58" s="73">
        <f t="shared" si="49"/>
        <v>266</v>
      </c>
      <c r="M58" s="74"/>
      <c r="N58" s="70" t="s">
        <v>66</v>
      </c>
      <c r="O58" s="73">
        <v>68</v>
      </c>
      <c r="P58" s="73">
        <v>68</v>
      </c>
      <c r="Q58" s="73">
        <v>68</v>
      </c>
      <c r="R58" s="73">
        <v>68</v>
      </c>
      <c r="S58" s="73">
        <v>68</v>
      </c>
      <c r="T58" s="73">
        <f t="shared" si="50"/>
        <v>340</v>
      </c>
      <c r="U58" s="73">
        <v>66</v>
      </c>
      <c r="V58" s="73">
        <v>66</v>
      </c>
      <c r="W58" s="73">
        <v>66</v>
      </c>
      <c r="X58" s="73">
        <v>67</v>
      </c>
      <c r="Y58" s="73">
        <v>67</v>
      </c>
      <c r="Z58" s="73">
        <f t="shared" si="51"/>
        <v>332</v>
      </c>
      <c r="AA58" s="76"/>
      <c r="AB58" s="70" t="s">
        <v>66</v>
      </c>
      <c r="AC58" s="73">
        <v>65</v>
      </c>
      <c r="AD58" s="73">
        <v>64</v>
      </c>
      <c r="AE58" s="73">
        <v>66</v>
      </c>
      <c r="AF58" s="73">
        <v>66</v>
      </c>
      <c r="AG58" s="73">
        <v>67</v>
      </c>
      <c r="AH58" s="73">
        <f t="shared" si="52"/>
        <v>328</v>
      </c>
      <c r="AI58" s="76"/>
      <c r="AJ58" s="70" t="s">
        <v>66</v>
      </c>
      <c r="AK58" s="73">
        <v>311</v>
      </c>
      <c r="AL58" s="73">
        <v>271</v>
      </c>
      <c r="AM58" s="73">
        <v>238</v>
      </c>
      <c r="AN58" s="73">
        <v>200</v>
      </c>
      <c r="AO58" s="73">
        <v>150</v>
      </c>
      <c r="AP58" s="73">
        <v>111</v>
      </c>
      <c r="AQ58" s="73">
        <v>88</v>
      </c>
      <c r="AR58" s="73">
        <v>71</v>
      </c>
      <c r="AS58" s="73">
        <v>55</v>
      </c>
      <c r="AT58" s="73">
        <v>111</v>
      </c>
      <c r="AU58" s="73">
        <v>815</v>
      </c>
      <c r="AV58" s="73">
        <v>75</v>
      </c>
      <c r="AW58" s="6"/>
    </row>
    <row r="59" spans="1:49" ht="15">
      <c r="A59" s="70" t="s">
        <v>67</v>
      </c>
      <c r="B59" s="70">
        <v>1.945018761</v>
      </c>
      <c r="C59" s="73">
        <f t="shared" si="46"/>
        <v>260.78811547488</v>
      </c>
      <c r="D59" s="72">
        <f t="shared" si="47"/>
        <v>283</v>
      </c>
      <c r="E59" s="73">
        <v>1</v>
      </c>
      <c r="F59" s="73">
        <v>9</v>
      </c>
      <c r="G59" s="73">
        <f t="shared" si="48"/>
        <v>10</v>
      </c>
      <c r="H59" s="73">
        <v>7</v>
      </c>
      <c r="I59" s="73">
        <v>7</v>
      </c>
      <c r="J59" s="73">
        <v>7</v>
      </c>
      <c r="K59" s="73">
        <v>8</v>
      </c>
      <c r="L59" s="73">
        <f t="shared" si="49"/>
        <v>29</v>
      </c>
      <c r="M59" s="74"/>
      <c r="N59" s="70" t="s">
        <v>67</v>
      </c>
      <c r="O59" s="73">
        <v>6</v>
      </c>
      <c r="P59" s="73">
        <v>6</v>
      </c>
      <c r="Q59" s="73">
        <v>6</v>
      </c>
      <c r="R59" s="73">
        <v>6</v>
      </c>
      <c r="S59" s="73">
        <v>6</v>
      </c>
      <c r="T59" s="73">
        <f t="shared" si="50"/>
        <v>30</v>
      </c>
      <c r="U59" s="73">
        <v>6</v>
      </c>
      <c r="V59" s="73">
        <v>6</v>
      </c>
      <c r="W59" s="73">
        <v>6</v>
      </c>
      <c r="X59" s="73">
        <v>6</v>
      </c>
      <c r="Y59" s="73">
        <v>6</v>
      </c>
      <c r="Z59" s="73">
        <f t="shared" si="51"/>
        <v>30</v>
      </c>
      <c r="AA59" s="76"/>
      <c r="AB59" s="70" t="s">
        <v>67</v>
      </c>
      <c r="AC59" s="73">
        <v>6</v>
      </c>
      <c r="AD59" s="73">
        <v>6</v>
      </c>
      <c r="AE59" s="73">
        <v>6</v>
      </c>
      <c r="AF59" s="73">
        <v>6</v>
      </c>
      <c r="AG59" s="73">
        <v>6</v>
      </c>
      <c r="AH59" s="73">
        <f t="shared" si="52"/>
        <v>30</v>
      </c>
      <c r="AI59" s="76"/>
      <c r="AJ59" s="70" t="s">
        <v>67</v>
      </c>
      <c r="AK59" s="73">
        <v>30</v>
      </c>
      <c r="AL59" s="73">
        <v>26</v>
      </c>
      <c r="AM59" s="73">
        <v>22</v>
      </c>
      <c r="AN59" s="73">
        <v>19</v>
      </c>
      <c r="AO59" s="73">
        <v>14</v>
      </c>
      <c r="AP59" s="73">
        <v>11</v>
      </c>
      <c r="AQ59" s="73">
        <v>8</v>
      </c>
      <c r="AR59" s="73">
        <v>7</v>
      </c>
      <c r="AS59" s="73">
        <v>6</v>
      </c>
      <c r="AT59" s="73">
        <v>11</v>
      </c>
      <c r="AU59" s="73">
        <v>80</v>
      </c>
      <c r="AV59" s="73">
        <v>8</v>
      </c>
      <c r="AW59" s="6"/>
    </row>
    <row r="60" spans="1:49" ht="15">
      <c r="A60" s="70" t="s">
        <v>68</v>
      </c>
      <c r="B60" s="70">
        <v>2.75671950379</v>
      </c>
      <c r="C60" s="73">
        <f t="shared" si="46"/>
        <v>369.6209510681632</v>
      </c>
      <c r="D60" s="72">
        <f t="shared" si="47"/>
        <v>397</v>
      </c>
      <c r="E60" s="73">
        <v>1</v>
      </c>
      <c r="F60" s="73">
        <v>8</v>
      </c>
      <c r="G60" s="73">
        <f t="shared" si="48"/>
        <v>9</v>
      </c>
      <c r="H60" s="73">
        <v>9</v>
      </c>
      <c r="I60" s="73">
        <v>9</v>
      </c>
      <c r="J60" s="73">
        <v>9</v>
      </c>
      <c r="K60" s="73">
        <v>9</v>
      </c>
      <c r="L60" s="73">
        <f t="shared" si="49"/>
        <v>36</v>
      </c>
      <c r="M60" s="74"/>
      <c r="N60" s="70" t="s">
        <v>68</v>
      </c>
      <c r="O60" s="73">
        <v>9</v>
      </c>
      <c r="P60" s="73">
        <v>10</v>
      </c>
      <c r="Q60" s="73">
        <v>10</v>
      </c>
      <c r="R60" s="73">
        <v>10</v>
      </c>
      <c r="S60" s="73">
        <v>9</v>
      </c>
      <c r="T60" s="73">
        <f t="shared" si="50"/>
        <v>48</v>
      </c>
      <c r="U60" s="73">
        <v>9</v>
      </c>
      <c r="V60" s="73">
        <v>9</v>
      </c>
      <c r="W60" s="73">
        <v>9</v>
      </c>
      <c r="X60" s="73">
        <v>9</v>
      </c>
      <c r="Y60" s="73">
        <v>9</v>
      </c>
      <c r="Z60" s="73">
        <f t="shared" si="51"/>
        <v>45</v>
      </c>
      <c r="AA60" s="76"/>
      <c r="AB60" s="70" t="s">
        <v>68</v>
      </c>
      <c r="AC60" s="73">
        <v>9</v>
      </c>
      <c r="AD60" s="73">
        <v>9</v>
      </c>
      <c r="AE60" s="73">
        <v>9</v>
      </c>
      <c r="AF60" s="73">
        <v>9</v>
      </c>
      <c r="AG60" s="73">
        <v>9</v>
      </c>
      <c r="AH60" s="73">
        <f t="shared" si="52"/>
        <v>45</v>
      </c>
      <c r="AI60" s="76"/>
      <c r="AJ60" s="70" t="s">
        <v>68</v>
      </c>
      <c r="AK60" s="73">
        <v>41</v>
      </c>
      <c r="AL60" s="73">
        <v>36</v>
      </c>
      <c r="AM60" s="73">
        <v>32</v>
      </c>
      <c r="AN60" s="73">
        <v>27</v>
      </c>
      <c r="AO60" s="73">
        <v>20</v>
      </c>
      <c r="AP60" s="73">
        <v>15</v>
      </c>
      <c r="AQ60" s="73">
        <v>11</v>
      </c>
      <c r="AR60" s="73">
        <v>9</v>
      </c>
      <c r="AS60" s="73">
        <v>8</v>
      </c>
      <c r="AT60" s="73">
        <v>15</v>
      </c>
      <c r="AU60" s="73">
        <v>109</v>
      </c>
      <c r="AV60" s="73">
        <v>10</v>
      </c>
      <c r="AW60" s="6"/>
    </row>
    <row r="61" spans="1:49" ht="15">
      <c r="A61" s="70" t="s">
        <v>69</v>
      </c>
      <c r="B61" s="70">
        <v>2.49105011</v>
      </c>
      <c r="C61" s="73">
        <f t="shared" si="46"/>
        <v>333.99999874880007</v>
      </c>
      <c r="D61" s="72">
        <f t="shared" si="47"/>
        <v>361</v>
      </c>
      <c r="E61" s="73">
        <v>1</v>
      </c>
      <c r="F61" s="73">
        <v>10</v>
      </c>
      <c r="G61" s="73">
        <f t="shared" si="48"/>
        <v>11</v>
      </c>
      <c r="H61" s="73">
        <v>8</v>
      </c>
      <c r="I61" s="73">
        <v>8</v>
      </c>
      <c r="J61" s="73">
        <v>8</v>
      </c>
      <c r="K61" s="73">
        <v>8</v>
      </c>
      <c r="L61" s="73">
        <f t="shared" si="49"/>
        <v>32</v>
      </c>
      <c r="M61" s="74"/>
      <c r="N61" s="70" t="s">
        <v>69</v>
      </c>
      <c r="O61" s="73">
        <v>9</v>
      </c>
      <c r="P61" s="73">
        <v>8</v>
      </c>
      <c r="Q61" s="73">
        <v>8</v>
      </c>
      <c r="R61" s="73">
        <v>8</v>
      </c>
      <c r="S61" s="73">
        <v>8</v>
      </c>
      <c r="T61" s="73">
        <f t="shared" si="50"/>
        <v>41</v>
      </c>
      <c r="U61" s="73">
        <v>8</v>
      </c>
      <c r="V61" s="73">
        <v>8</v>
      </c>
      <c r="W61" s="73">
        <v>8</v>
      </c>
      <c r="X61" s="73">
        <v>8</v>
      </c>
      <c r="Y61" s="73">
        <v>8</v>
      </c>
      <c r="Z61" s="73">
        <f t="shared" si="51"/>
        <v>40</v>
      </c>
      <c r="AA61" s="76"/>
      <c r="AB61" s="70" t="s">
        <v>69</v>
      </c>
      <c r="AC61" s="73">
        <v>8</v>
      </c>
      <c r="AD61" s="73">
        <v>8</v>
      </c>
      <c r="AE61" s="73">
        <v>8</v>
      </c>
      <c r="AF61" s="73">
        <v>8</v>
      </c>
      <c r="AG61" s="73">
        <v>8</v>
      </c>
      <c r="AH61" s="73">
        <f t="shared" si="52"/>
        <v>40</v>
      </c>
      <c r="AI61" s="76"/>
      <c r="AJ61" s="70" t="s">
        <v>69</v>
      </c>
      <c r="AK61" s="73">
        <v>38</v>
      </c>
      <c r="AL61" s="73">
        <v>33</v>
      </c>
      <c r="AM61" s="73">
        <v>29</v>
      </c>
      <c r="AN61" s="73">
        <v>25</v>
      </c>
      <c r="AO61" s="73">
        <v>19</v>
      </c>
      <c r="AP61" s="73">
        <v>14</v>
      </c>
      <c r="AQ61" s="73">
        <v>10</v>
      </c>
      <c r="AR61" s="73">
        <v>8</v>
      </c>
      <c r="AS61" s="73">
        <v>7</v>
      </c>
      <c r="AT61" s="73">
        <v>14</v>
      </c>
      <c r="AU61" s="73">
        <v>99</v>
      </c>
      <c r="AV61" s="73">
        <v>9</v>
      </c>
      <c r="AW61" s="6"/>
    </row>
    <row r="62" spans="1:49" s="84" customFormat="1" ht="15.75" thickBot="1">
      <c r="A62" s="78"/>
      <c r="B62" s="96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80"/>
      <c r="N62" s="78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40"/>
      <c r="AB62" s="78"/>
      <c r="AC62" s="31"/>
      <c r="AD62" s="31"/>
      <c r="AE62" s="31"/>
      <c r="AF62" s="31"/>
      <c r="AG62" s="31"/>
      <c r="AH62" s="31"/>
      <c r="AI62" s="40"/>
      <c r="AJ62" s="78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83"/>
    </row>
    <row r="63" spans="1:49" s="51" customFormat="1" ht="15.75" thickBot="1">
      <c r="A63" s="44" t="s">
        <v>70</v>
      </c>
      <c r="B63" s="44">
        <v>2658</v>
      </c>
      <c r="C63" s="45">
        <f aca="true" t="shared" si="53" ref="C63:L63">SUM(C64:C66)</f>
        <v>2657.999999978736</v>
      </c>
      <c r="D63" s="45">
        <f t="shared" si="53"/>
        <v>2825</v>
      </c>
      <c r="E63" s="45">
        <f t="shared" si="53"/>
        <v>4</v>
      </c>
      <c r="F63" s="45">
        <f t="shared" si="53"/>
        <v>61</v>
      </c>
      <c r="G63" s="45">
        <f t="shared" si="53"/>
        <v>65</v>
      </c>
      <c r="H63" s="45">
        <f t="shared" si="53"/>
        <v>65</v>
      </c>
      <c r="I63" s="45">
        <f t="shared" si="53"/>
        <v>64</v>
      </c>
      <c r="J63" s="45">
        <f t="shared" si="53"/>
        <v>64</v>
      </c>
      <c r="K63" s="45">
        <f t="shared" si="53"/>
        <v>64</v>
      </c>
      <c r="L63" s="45">
        <f t="shared" si="53"/>
        <v>257</v>
      </c>
      <c r="M63" s="46"/>
      <c r="N63" s="44" t="s">
        <v>70</v>
      </c>
      <c r="O63" s="45">
        <f aca="true" t="shared" si="54" ref="O63:Z63">SUM(O64:O66)</f>
        <v>66</v>
      </c>
      <c r="P63" s="45">
        <f t="shared" si="54"/>
        <v>66</v>
      </c>
      <c r="Q63" s="45">
        <f t="shared" si="54"/>
        <v>65</v>
      </c>
      <c r="R63" s="45">
        <f t="shared" si="54"/>
        <v>65</v>
      </c>
      <c r="S63" s="45">
        <f t="shared" si="54"/>
        <v>65</v>
      </c>
      <c r="T63" s="45">
        <f t="shared" si="54"/>
        <v>327</v>
      </c>
      <c r="U63" s="45">
        <f t="shared" si="54"/>
        <v>64</v>
      </c>
      <c r="V63" s="45">
        <f t="shared" si="54"/>
        <v>64</v>
      </c>
      <c r="W63" s="45">
        <f t="shared" si="54"/>
        <v>64</v>
      </c>
      <c r="X63" s="45">
        <f t="shared" si="54"/>
        <v>64</v>
      </c>
      <c r="Y63" s="45">
        <f t="shared" si="54"/>
        <v>65</v>
      </c>
      <c r="Z63" s="45">
        <f t="shared" si="54"/>
        <v>321</v>
      </c>
      <c r="AA63" s="49"/>
      <c r="AB63" s="44" t="s">
        <v>70</v>
      </c>
      <c r="AC63" s="45">
        <f aca="true" t="shared" si="55" ref="AC63:AH63">SUM(AC64:AC66)</f>
        <v>62</v>
      </c>
      <c r="AD63" s="45">
        <f t="shared" si="55"/>
        <v>63</v>
      </c>
      <c r="AE63" s="45">
        <f t="shared" si="55"/>
        <v>63</v>
      </c>
      <c r="AF63" s="45">
        <f t="shared" si="55"/>
        <v>64</v>
      </c>
      <c r="AG63" s="45">
        <f t="shared" si="55"/>
        <v>64</v>
      </c>
      <c r="AH63" s="45">
        <f t="shared" si="55"/>
        <v>316</v>
      </c>
      <c r="AI63" s="49"/>
      <c r="AJ63" s="44" t="s">
        <v>70</v>
      </c>
      <c r="AK63" s="45">
        <f aca="true" t="shared" si="56" ref="AK63:AV63">SUM(AK64:AK66)</f>
        <v>298</v>
      </c>
      <c r="AL63" s="45">
        <f t="shared" si="56"/>
        <v>260</v>
      </c>
      <c r="AM63" s="45">
        <f t="shared" si="56"/>
        <v>228</v>
      </c>
      <c r="AN63" s="45">
        <f t="shared" si="56"/>
        <v>192</v>
      </c>
      <c r="AO63" s="45">
        <f t="shared" si="56"/>
        <v>144</v>
      </c>
      <c r="AP63" s="45">
        <f t="shared" si="56"/>
        <v>107</v>
      </c>
      <c r="AQ63" s="45">
        <f t="shared" si="56"/>
        <v>83</v>
      </c>
      <c r="AR63" s="45">
        <f t="shared" si="56"/>
        <v>67</v>
      </c>
      <c r="AS63" s="45">
        <f t="shared" si="56"/>
        <v>54</v>
      </c>
      <c r="AT63" s="45">
        <f t="shared" si="56"/>
        <v>106</v>
      </c>
      <c r="AU63" s="45">
        <f t="shared" si="56"/>
        <v>783</v>
      </c>
      <c r="AV63" s="45">
        <f t="shared" si="56"/>
        <v>68</v>
      </c>
      <c r="AW63" s="109"/>
    </row>
    <row r="64" spans="1:51" ht="15">
      <c r="A64" s="95" t="s">
        <v>71</v>
      </c>
      <c r="B64" s="78">
        <v>50.328312089</v>
      </c>
      <c r="C64" s="73">
        <f>$B$63*B64/100</f>
        <v>1337.7265353256198</v>
      </c>
      <c r="D64" s="72">
        <f>G64+L64+T64+Z64+AH64+AK64+AL64+AM64+AN64+AO64+AP64+AQ64+AR64+AS64+AT64</f>
        <v>1422</v>
      </c>
      <c r="E64" s="73">
        <v>2</v>
      </c>
      <c r="F64" s="73">
        <v>31</v>
      </c>
      <c r="G64" s="73">
        <f>SUM(E64:F64)</f>
        <v>33</v>
      </c>
      <c r="H64" s="73">
        <v>33</v>
      </c>
      <c r="I64" s="73">
        <v>32</v>
      </c>
      <c r="J64" s="73">
        <v>32</v>
      </c>
      <c r="K64" s="73">
        <v>32</v>
      </c>
      <c r="L64" s="73">
        <f>SUM(H64:K64)</f>
        <v>129</v>
      </c>
      <c r="M64" s="74"/>
      <c r="N64" s="70" t="s">
        <v>71</v>
      </c>
      <c r="O64" s="73">
        <v>32</v>
      </c>
      <c r="P64" s="73">
        <v>34</v>
      </c>
      <c r="Q64" s="73">
        <v>33</v>
      </c>
      <c r="R64" s="73">
        <v>33</v>
      </c>
      <c r="S64" s="73">
        <v>33</v>
      </c>
      <c r="T64" s="73">
        <f>SUM(O64:S64)</f>
        <v>165</v>
      </c>
      <c r="U64" s="73">
        <v>32</v>
      </c>
      <c r="V64" s="73">
        <v>32</v>
      </c>
      <c r="W64" s="73">
        <v>32</v>
      </c>
      <c r="X64" s="73">
        <v>33</v>
      </c>
      <c r="Y64" s="73">
        <v>33</v>
      </c>
      <c r="Z64" s="73">
        <f>SUM(U64:Y64)</f>
        <v>162</v>
      </c>
      <c r="AA64" s="76"/>
      <c r="AB64" s="70" t="s">
        <v>71</v>
      </c>
      <c r="AC64" s="73">
        <v>32</v>
      </c>
      <c r="AD64" s="73">
        <v>32</v>
      </c>
      <c r="AE64" s="73">
        <v>32</v>
      </c>
      <c r="AF64" s="73">
        <v>33</v>
      </c>
      <c r="AG64" s="73">
        <v>33</v>
      </c>
      <c r="AH64" s="73">
        <f>SUM(AC64:AG64)</f>
        <v>162</v>
      </c>
      <c r="AI64" s="76"/>
      <c r="AJ64" s="70" t="s">
        <v>71</v>
      </c>
      <c r="AK64" s="73">
        <v>150</v>
      </c>
      <c r="AL64" s="73">
        <v>130</v>
      </c>
      <c r="AM64" s="73">
        <v>114</v>
      </c>
      <c r="AN64" s="73">
        <v>96</v>
      </c>
      <c r="AO64" s="73">
        <v>72</v>
      </c>
      <c r="AP64" s="73">
        <v>54</v>
      </c>
      <c r="AQ64" s="73">
        <v>41</v>
      </c>
      <c r="AR64" s="73">
        <v>33</v>
      </c>
      <c r="AS64" s="73">
        <v>27</v>
      </c>
      <c r="AT64" s="73">
        <v>54</v>
      </c>
      <c r="AU64" s="73">
        <v>395</v>
      </c>
      <c r="AV64" s="73">
        <v>34</v>
      </c>
      <c r="AW64" s="6"/>
      <c r="AX64" s="101"/>
      <c r="AY64" s="101"/>
    </row>
    <row r="65" spans="1:51" ht="15">
      <c r="A65" s="95" t="s">
        <v>72</v>
      </c>
      <c r="B65" s="78">
        <v>26.8829663962</v>
      </c>
      <c r="C65" s="73">
        <f>$B$63*B65/100</f>
        <v>714.549246810996</v>
      </c>
      <c r="D65" s="72">
        <f>G65+L65+T65+Z65+AH65+AK65+AL65+AM65+AN65+AO65+AP65+AQ65+AR65+AS65+AT65</f>
        <v>759</v>
      </c>
      <c r="E65" s="73">
        <v>1</v>
      </c>
      <c r="F65" s="73">
        <v>16</v>
      </c>
      <c r="G65" s="73">
        <f>SUM(E65:F65)</f>
        <v>17</v>
      </c>
      <c r="H65" s="73">
        <v>17</v>
      </c>
      <c r="I65" s="73">
        <v>17</v>
      </c>
      <c r="J65" s="73">
        <v>17</v>
      </c>
      <c r="K65" s="73">
        <v>17</v>
      </c>
      <c r="L65" s="73">
        <f>SUM(H65:K65)</f>
        <v>68</v>
      </c>
      <c r="M65" s="74"/>
      <c r="N65" s="70" t="s">
        <v>72</v>
      </c>
      <c r="O65" s="73">
        <v>18</v>
      </c>
      <c r="P65" s="73">
        <v>18</v>
      </c>
      <c r="Q65" s="73">
        <v>17</v>
      </c>
      <c r="R65" s="73">
        <v>18</v>
      </c>
      <c r="S65" s="73">
        <v>18</v>
      </c>
      <c r="T65" s="73">
        <f>SUM(O65:S65)</f>
        <v>89</v>
      </c>
      <c r="U65" s="73">
        <v>18</v>
      </c>
      <c r="V65" s="73">
        <v>18</v>
      </c>
      <c r="W65" s="73">
        <v>18</v>
      </c>
      <c r="X65" s="73">
        <v>17</v>
      </c>
      <c r="Y65" s="73">
        <v>17</v>
      </c>
      <c r="Z65" s="73">
        <f>SUM(U65:Y65)</f>
        <v>88</v>
      </c>
      <c r="AA65" s="76"/>
      <c r="AB65" s="70" t="s">
        <v>72</v>
      </c>
      <c r="AC65" s="73">
        <v>16</v>
      </c>
      <c r="AD65" s="73">
        <v>17</v>
      </c>
      <c r="AE65" s="73">
        <v>17</v>
      </c>
      <c r="AF65" s="73">
        <v>17</v>
      </c>
      <c r="AG65" s="73">
        <v>17</v>
      </c>
      <c r="AH65" s="73">
        <f>SUM(AC65:AG65)</f>
        <v>84</v>
      </c>
      <c r="AI65" s="76"/>
      <c r="AJ65" s="70" t="s">
        <v>72</v>
      </c>
      <c r="AK65" s="73">
        <v>80</v>
      </c>
      <c r="AL65" s="73">
        <v>70</v>
      </c>
      <c r="AM65" s="73">
        <v>61</v>
      </c>
      <c r="AN65" s="73">
        <v>52</v>
      </c>
      <c r="AO65" s="73">
        <v>39</v>
      </c>
      <c r="AP65" s="73">
        <v>28</v>
      </c>
      <c r="AQ65" s="73">
        <v>23</v>
      </c>
      <c r="AR65" s="73">
        <v>19</v>
      </c>
      <c r="AS65" s="73">
        <v>14</v>
      </c>
      <c r="AT65" s="73">
        <v>27</v>
      </c>
      <c r="AU65" s="73">
        <v>210</v>
      </c>
      <c r="AV65" s="73">
        <v>19</v>
      </c>
      <c r="AW65" s="6"/>
      <c r="AX65" s="101"/>
      <c r="AY65" s="101"/>
    </row>
    <row r="66" spans="1:51" ht="15">
      <c r="A66" s="95" t="s">
        <v>73</v>
      </c>
      <c r="B66" s="78">
        <v>22.788721514</v>
      </c>
      <c r="C66" s="73">
        <f>$B$63*B66/100</f>
        <v>605.72421784212</v>
      </c>
      <c r="D66" s="72">
        <f>G66+L66+T66+Z66+AH66+AK66+AL66+AM66+AN66+AO66+AP66+AQ66+AR66+AS66+AT66</f>
        <v>644</v>
      </c>
      <c r="E66" s="73">
        <v>1</v>
      </c>
      <c r="F66" s="73">
        <v>14</v>
      </c>
      <c r="G66" s="73">
        <f>SUM(E66:F66)</f>
        <v>15</v>
      </c>
      <c r="H66" s="73">
        <v>15</v>
      </c>
      <c r="I66" s="73">
        <v>15</v>
      </c>
      <c r="J66" s="73">
        <v>15</v>
      </c>
      <c r="K66" s="73">
        <v>15</v>
      </c>
      <c r="L66" s="73">
        <f>SUM(H66:K66)</f>
        <v>60</v>
      </c>
      <c r="M66" s="74"/>
      <c r="N66" s="70" t="s">
        <v>73</v>
      </c>
      <c r="O66" s="73">
        <v>16</v>
      </c>
      <c r="P66" s="73">
        <v>14</v>
      </c>
      <c r="Q66" s="73">
        <v>15</v>
      </c>
      <c r="R66" s="73">
        <v>14</v>
      </c>
      <c r="S66" s="73">
        <v>14</v>
      </c>
      <c r="T66" s="73">
        <f>SUM(O66:S66)</f>
        <v>73</v>
      </c>
      <c r="U66" s="73">
        <v>14</v>
      </c>
      <c r="V66" s="73">
        <v>14</v>
      </c>
      <c r="W66" s="73">
        <v>14</v>
      </c>
      <c r="X66" s="73">
        <v>14</v>
      </c>
      <c r="Y66" s="73">
        <v>15</v>
      </c>
      <c r="Z66" s="73">
        <f>SUM(U66:Y66)</f>
        <v>71</v>
      </c>
      <c r="AA66" s="76"/>
      <c r="AB66" s="70" t="s">
        <v>73</v>
      </c>
      <c r="AC66" s="73">
        <v>14</v>
      </c>
      <c r="AD66" s="73">
        <v>14</v>
      </c>
      <c r="AE66" s="73">
        <v>14</v>
      </c>
      <c r="AF66" s="73">
        <v>14</v>
      </c>
      <c r="AG66" s="73">
        <v>14</v>
      </c>
      <c r="AH66" s="73">
        <f>SUM(AC66:AG66)</f>
        <v>70</v>
      </c>
      <c r="AI66" s="76"/>
      <c r="AJ66" s="70" t="s">
        <v>73</v>
      </c>
      <c r="AK66" s="73">
        <v>68</v>
      </c>
      <c r="AL66" s="73">
        <v>60</v>
      </c>
      <c r="AM66" s="73">
        <v>53</v>
      </c>
      <c r="AN66" s="73">
        <v>44</v>
      </c>
      <c r="AO66" s="73">
        <v>33</v>
      </c>
      <c r="AP66" s="73">
        <v>25</v>
      </c>
      <c r="AQ66" s="73">
        <v>19</v>
      </c>
      <c r="AR66" s="73">
        <v>15</v>
      </c>
      <c r="AS66" s="73">
        <v>13</v>
      </c>
      <c r="AT66" s="73">
        <v>25</v>
      </c>
      <c r="AU66" s="73">
        <v>178</v>
      </c>
      <c r="AV66" s="73">
        <v>15</v>
      </c>
      <c r="AW66" s="6"/>
      <c r="AX66" s="101"/>
      <c r="AY66" s="101"/>
    </row>
    <row r="67" spans="1:51" ht="15">
      <c r="A67" s="95"/>
      <c r="B67" s="78"/>
      <c r="C67" s="73"/>
      <c r="D67" s="72"/>
      <c r="E67" s="73"/>
      <c r="F67" s="73"/>
      <c r="G67" s="73"/>
      <c r="H67" s="73"/>
      <c r="I67" s="73"/>
      <c r="J67" s="73"/>
      <c r="K67" s="73"/>
      <c r="L67" s="73"/>
      <c r="M67" s="74"/>
      <c r="N67" s="70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6"/>
      <c r="AB67" s="70"/>
      <c r="AC67" s="73"/>
      <c r="AD67" s="73"/>
      <c r="AE67" s="73"/>
      <c r="AF67" s="73"/>
      <c r="AG67" s="73"/>
      <c r="AH67" s="73"/>
      <c r="AI67" s="76"/>
      <c r="AJ67" s="70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6"/>
      <c r="AX67" s="101"/>
      <c r="AY67" s="101"/>
    </row>
    <row r="68" spans="1:49" ht="15.75" thickBot="1">
      <c r="A68" s="70"/>
      <c r="B68" s="70"/>
      <c r="C68" s="70"/>
      <c r="D68" s="73"/>
      <c r="E68" s="73"/>
      <c r="F68" s="73"/>
      <c r="G68" s="73"/>
      <c r="H68" s="73"/>
      <c r="I68" s="73"/>
      <c r="J68" s="73"/>
      <c r="K68" s="73"/>
      <c r="L68" s="73"/>
      <c r="M68" s="74"/>
      <c r="N68" s="70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6"/>
      <c r="AB68" s="70"/>
      <c r="AC68" s="73"/>
      <c r="AD68" s="73"/>
      <c r="AE68" s="73"/>
      <c r="AF68" s="73"/>
      <c r="AG68" s="73"/>
      <c r="AH68" s="73"/>
      <c r="AI68" s="76"/>
      <c r="AJ68" s="70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6"/>
    </row>
    <row r="69" spans="1:49" s="51" customFormat="1" ht="15.75" thickBot="1">
      <c r="A69" s="44" t="s">
        <v>74</v>
      </c>
      <c r="B69" s="45" t="e">
        <f>B71+B81+B84+#REF!</f>
        <v>#REF!</v>
      </c>
      <c r="C69" s="45" t="e">
        <f>C71+C81+C84+#REF!</f>
        <v>#REF!</v>
      </c>
      <c r="D69" s="45">
        <f>D71+D74+D81+D84</f>
        <v>37550</v>
      </c>
      <c r="E69" s="45">
        <f aca="true" t="shared" si="57" ref="E69:L69">E71+E74+E81+E84</f>
        <v>67</v>
      </c>
      <c r="F69" s="45">
        <f t="shared" si="57"/>
        <v>795</v>
      </c>
      <c r="G69" s="45">
        <f t="shared" si="57"/>
        <v>862</v>
      </c>
      <c r="H69" s="45">
        <f t="shared" si="57"/>
        <v>859</v>
      </c>
      <c r="I69" s="45">
        <f t="shared" si="57"/>
        <v>855</v>
      </c>
      <c r="J69" s="45">
        <f t="shared" si="57"/>
        <v>852</v>
      </c>
      <c r="K69" s="45">
        <f t="shared" si="57"/>
        <v>847</v>
      </c>
      <c r="L69" s="45">
        <f t="shared" si="57"/>
        <v>3413</v>
      </c>
      <c r="M69" s="46"/>
      <c r="N69" s="44" t="s">
        <v>74</v>
      </c>
      <c r="O69" s="45">
        <f aca="true" t="shared" si="58" ref="O69:Z69">O71+O74+O81+O84</f>
        <v>876</v>
      </c>
      <c r="P69" s="45">
        <f t="shared" si="58"/>
        <v>873</v>
      </c>
      <c r="Q69" s="45">
        <f t="shared" si="58"/>
        <v>869</v>
      </c>
      <c r="R69" s="45">
        <f t="shared" si="58"/>
        <v>867</v>
      </c>
      <c r="S69" s="45">
        <f t="shared" si="58"/>
        <v>864</v>
      </c>
      <c r="T69" s="45">
        <f t="shared" si="58"/>
        <v>4349</v>
      </c>
      <c r="U69" s="45">
        <f t="shared" si="58"/>
        <v>845</v>
      </c>
      <c r="V69" s="45">
        <f t="shared" si="58"/>
        <v>845</v>
      </c>
      <c r="W69" s="45">
        <f t="shared" si="58"/>
        <v>848</v>
      </c>
      <c r="X69" s="45">
        <f t="shared" si="58"/>
        <v>854</v>
      </c>
      <c r="Y69" s="45">
        <f t="shared" si="58"/>
        <v>862</v>
      </c>
      <c r="Z69" s="45">
        <f t="shared" si="58"/>
        <v>4254</v>
      </c>
      <c r="AA69" s="49"/>
      <c r="AB69" s="44" t="s">
        <v>74</v>
      </c>
      <c r="AC69" s="45">
        <f aca="true" t="shared" si="59" ref="AC69:AH69">AC71+AC74+AC81+AC84</f>
        <v>821</v>
      </c>
      <c r="AD69" s="45">
        <f t="shared" si="59"/>
        <v>831</v>
      </c>
      <c r="AE69" s="45">
        <f t="shared" si="59"/>
        <v>840</v>
      </c>
      <c r="AF69" s="45">
        <f t="shared" si="59"/>
        <v>849</v>
      </c>
      <c r="AG69" s="45">
        <f t="shared" si="59"/>
        <v>856</v>
      </c>
      <c r="AH69" s="45">
        <f t="shared" si="59"/>
        <v>4197</v>
      </c>
      <c r="AI69" s="49"/>
      <c r="AJ69" s="44" t="s">
        <v>74</v>
      </c>
      <c r="AK69" s="45">
        <f aca="true" t="shared" si="60" ref="AK69:AV69">AK71+AK74+AK81+AK84</f>
        <v>3964</v>
      </c>
      <c r="AL69" s="45">
        <f t="shared" si="60"/>
        <v>3452</v>
      </c>
      <c r="AM69" s="45">
        <f t="shared" si="60"/>
        <v>3030</v>
      </c>
      <c r="AN69" s="45">
        <f t="shared" si="60"/>
        <v>2556</v>
      </c>
      <c r="AO69" s="45">
        <f t="shared" si="60"/>
        <v>1918</v>
      </c>
      <c r="AP69" s="45">
        <f t="shared" si="60"/>
        <v>1423</v>
      </c>
      <c r="AQ69" s="45">
        <f t="shared" si="60"/>
        <v>1104</v>
      </c>
      <c r="AR69" s="45">
        <f t="shared" si="60"/>
        <v>892</v>
      </c>
      <c r="AS69" s="45">
        <f t="shared" si="60"/>
        <v>719</v>
      </c>
      <c r="AT69" s="45">
        <f t="shared" si="60"/>
        <v>1417</v>
      </c>
      <c r="AU69" s="45">
        <f t="shared" si="60"/>
        <v>10413</v>
      </c>
      <c r="AV69" s="45">
        <f t="shared" si="60"/>
        <v>1098</v>
      </c>
      <c r="AW69" s="50"/>
    </row>
    <row r="70" spans="1:49" s="84" customFormat="1" ht="15.75" thickBot="1">
      <c r="A70" s="96"/>
      <c r="B70" s="96"/>
      <c r="C70" s="96"/>
      <c r="D70" s="31"/>
      <c r="E70" s="31"/>
      <c r="F70" s="31"/>
      <c r="G70" s="31"/>
      <c r="H70" s="31"/>
      <c r="I70" s="31"/>
      <c r="J70" s="31"/>
      <c r="K70" s="31"/>
      <c r="L70" s="31"/>
      <c r="M70" s="80"/>
      <c r="N70" s="96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40"/>
      <c r="AB70" s="96"/>
      <c r="AC70" s="31"/>
      <c r="AD70" s="31"/>
      <c r="AE70" s="31"/>
      <c r="AF70" s="31"/>
      <c r="AG70" s="31"/>
      <c r="AH70" s="31"/>
      <c r="AI70" s="40"/>
      <c r="AJ70" s="96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83"/>
    </row>
    <row r="71" spans="1:49" s="51" customFormat="1" ht="15.75" thickBot="1">
      <c r="A71" s="44" t="s">
        <v>75</v>
      </c>
      <c r="B71" s="44">
        <v>16074</v>
      </c>
      <c r="C71" s="45">
        <f aca="true" t="shared" si="61" ref="C71:L71">SUM(C72:C72)</f>
        <v>16074</v>
      </c>
      <c r="D71" s="45">
        <f t="shared" si="61"/>
        <v>16971</v>
      </c>
      <c r="E71" s="45">
        <f t="shared" si="61"/>
        <v>30</v>
      </c>
      <c r="F71" s="45">
        <f t="shared" si="61"/>
        <v>359</v>
      </c>
      <c r="G71" s="45">
        <f t="shared" si="61"/>
        <v>389</v>
      </c>
      <c r="H71" s="45">
        <f t="shared" si="61"/>
        <v>388</v>
      </c>
      <c r="I71" s="45">
        <f t="shared" si="61"/>
        <v>386</v>
      </c>
      <c r="J71" s="45">
        <f t="shared" si="61"/>
        <v>385</v>
      </c>
      <c r="K71" s="45">
        <f t="shared" si="61"/>
        <v>383</v>
      </c>
      <c r="L71" s="45">
        <f t="shared" si="61"/>
        <v>1542</v>
      </c>
      <c r="M71" s="46"/>
      <c r="N71" s="44" t="s">
        <v>75</v>
      </c>
      <c r="O71" s="45">
        <f aca="true" t="shared" si="62" ref="O71:Z71">SUM(O72:O72)</f>
        <v>396</v>
      </c>
      <c r="P71" s="45">
        <f t="shared" si="62"/>
        <v>395</v>
      </c>
      <c r="Q71" s="45">
        <f t="shared" si="62"/>
        <v>393</v>
      </c>
      <c r="R71" s="45">
        <f t="shared" si="62"/>
        <v>392</v>
      </c>
      <c r="S71" s="45">
        <f t="shared" si="62"/>
        <v>390</v>
      </c>
      <c r="T71" s="45">
        <f t="shared" si="62"/>
        <v>1966</v>
      </c>
      <c r="U71" s="45">
        <f t="shared" si="62"/>
        <v>382</v>
      </c>
      <c r="V71" s="45">
        <f t="shared" si="62"/>
        <v>382</v>
      </c>
      <c r="W71" s="45">
        <f t="shared" si="62"/>
        <v>383</v>
      </c>
      <c r="X71" s="45">
        <f t="shared" si="62"/>
        <v>386</v>
      </c>
      <c r="Y71" s="45">
        <f t="shared" si="62"/>
        <v>389</v>
      </c>
      <c r="Z71" s="45">
        <f t="shared" si="62"/>
        <v>1922</v>
      </c>
      <c r="AA71" s="49"/>
      <c r="AB71" s="44" t="s">
        <v>75</v>
      </c>
      <c r="AC71" s="45">
        <f aca="true" t="shared" si="63" ref="AC71:AH71">SUM(AC72:AC72)</f>
        <v>370</v>
      </c>
      <c r="AD71" s="45">
        <f t="shared" si="63"/>
        <v>376</v>
      </c>
      <c r="AE71" s="45">
        <f t="shared" si="63"/>
        <v>380</v>
      </c>
      <c r="AF71" s="45">
        <f t="shared" si="63"/>
        <v>384</v>
      </c>
      <c r="AG71" s="45">
        <f t="shared" si="63"/>
        <v>387</v>
      </c>
      <c r="AH71" s="45">
        <f t="shared" si="63"/>
        <v>1897</v>
      </c>
      <c r="AI71" s="49"/>
      <c r="AJ71" s="44" t="s">
        <v>75</v>
      </c>
      <c r="AK71" s="45">
        <f aca="true" t="shared" si="64" ref="AK71:AV71">SUM(AK72:AK72)</f>
        <v>1791</v>
      </c>
      <c r="AL71" s="45">
        <f t="shared" si="64"/>
        <v>1560</v>
      </c>
      <c r="AM71" s="45">
        <f t="shared" si="64"/>
        <v>1370</v>
      </c>
      <c r="AN71" s="45">
        <f t="shared" si="64"/>
        <v>1155</v>
      </c>
      <c r="AO71" s="45">
        <f t="shared" si="64"/>
        <v>867</v>
      </c>
      <c r="AP71" s="45">
        <f t="shared" si="64"/>
        <v>643</v>
      </c>
      <c r="AQ71" s="45">
        <f t="shared" si="64"/>
        <v>500</v>
      </c>
      <c r="AR71" s="45">
        <f t="shared" si="64"/>
        <v>403</v>
      </c>
      <c r="AS71" s="45">
        <f t="shared" si="64"/>
        <v>325</v>
      </c>
      <c r="AT71" s="45">
        <f t="shared" si="64"/>
        <v>641</v>
      </c>
      <c r="AU71" s="45">
        <f t="shared" si="64"/>
        <v>4706</v>
      </c>
      <c r="AV71" s="45">
        <f t="shared" si="64"/>
        <v>481</v>
      </c>
      <c r="AW71" s="50"/>
    </row>
    <row r="72" spans="1:49" ht="15">
      <c r="A72" s="70" t="s">
        <v>76</v>
      </c>
      <c r="B72" s="70">
        <v>100</v>
      </c>
      <c r="C72" s="70">
        <f>B72*B71/100</f>
        <v>16074</v>
      </c>
      <c r="D72" s="72">
        <f>G72+L72+T72+Z72+AH72+AK72+AL72+AM72+AN72+AO72+AP72+AQ72+AR72+AS72+AT72</f>
        <v>16971</v>
      </c>
      <c r="E72" s="70">
        <v>30</v>
      </c>
      <c r="F72" s="73">
        <v>359</v>
      </c>
      <c r="G72" s="73">
        <f>SUM(E72:F72)</f>
        <v>389</v>
      </c>
      <c r="H72" s="73">
        <v>388</v>
      </c>
      <c r="I72" s="73">
        <v>386</v>
      </c>
      <c r="J72" s="73">
        <v>385</v>
      </c>
      <c r="K72" s="73">
        <v>383</v>
      </c>
      <c r="L72" s="73">
        <f>SUM(H72:K72)</f>
        <v>1542</v>
      </c>
      <c r="M72" s="74"/>
      <c r="N72" s="70" t="s">
        <v>76</v>
      </c>
      <c r="O72" s="73">
        <v>396</v>
      </c>
      <c r="P72" s="73">
        <v>395</v>
      </c>
      <c r="Q72" s="73">
        <v>393</v>
      </c>
      <c r="R72" s="73">
        <v>392</v>
      </c>
      <c r="S72" s="73">
        <v>390</v>
      </c>
      <c r="T72" s="73">
        <f>SUM(O72:S72)</f>
        <v>1966</v>
      </c>
      <c r="U72" s="73">
        <v>382</v>
      </c>
      <c r="V72" s="73">
        <v>382</v>
      </c>
      <c r="W72" s="73">
        <v>383</v>
      </c>
      <c r="X72" s="73">
        <v>386</v>
      </c>
      <c r="Y72" s="73">
        <v>389</v>
      </c>
      <c r="Z72" s="73">
        <f>SUM(U72:Y72)</f>
        <v>1922</v>
      </c>
      <c r="AA72" s="76"/>
      <c r="AB72" s="70" t="s">
        <v>76</v>
      </c>
      <c r="AC72" s="73">
        <v>370</v>
      </c>
      <c r="AD72" s="73">
        <v>376</v>
      </c>
      <c r="AE72" s="73">
        <v>380</v>
      </c>
      <c r="AF72" s="73">
        <v>384</v>
      </c>
      <c r="AG72" s="73">
        <v>387</v>
      </c>
      <c r="AH72" s="73">
        <f>SUM(AC72:AG72)</f>
        <v>1897</v>
      </c>
      <c r="AI72" s="76"/>
      <c r="AJ72" s="70" t="s">
        <v>76</v>
      </c>
      <c r="AK72" s="73">
        <v>1791</v>
      </c>
      <c r="AL72" s="73">
        <v>1560</v>
      </c>
      <c r="AM72" s="73">
        <v>1370</v>
      </c>
      <c r="AN72" s="73">
        <v>1155</v>
      </c>
      <c r="AO72" s="73">
        <v>867</v>
      </c>
      <c r="AP72" s="73">
        <v>643</v>
      </c>
      <c r="AQ72" s="73">
        <v>500</v>
      </c>
      <c r="AR72" s="73">
        <v>403</v>
      </c>
      <c r="AS72" s="73">
        <v>325</v>
      </c>
      <c r="AT72" s="73">
        <v>641</v>
      </c>
      <c r="AU72" s="73">
        <v>4706</v>
      </c>
      <c r="AV72" s="73">
        <v>481</v>
      </c>
      <c r="AW72" s="6"/>
    </row>
    <row r="73" spans="1:49" ht="15.75" thickBot="1">
      <c r="A73" s="70"/>
      <c r="B73" s="70"/>
      <c r="C73" s="70"/>
      <c r="D73" s="72"/>
      <c r="E73" s="70"/>
      <c r="F73" s="73"/>
      <c r="G73" s="73"/>
      <c r="H73" s="73"/>
      <c r="I73" s="73"/>
      <c r="J73" s="73"/>
      <c r="K73" s="73"/>
      <c r="L73" s="73"/>
      <c r="M73" s="74"/>
      <c r="N73" s="70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6"/>
      <c r="AB73" s="70"/>
      <c r="AC73" s="73"/>
      <c r="AD73" s="73"/>
      <c r="AE73" s="73"/>
      <c r="AF73" s="73"/>
      <c r="AG73" s="73"/>
      <c r="AH73" s="73"/>
      <c r="AI73" s="76"/>
      <c r="AJ73" s="70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6"/>
    </row>
    <row r="74" spans="1:50" ht="15.75" thickBot="1">
      <c r="A74" s="44" t="s">
        <v>85</v>
      </c>
      <c r="B74" s="44">
        <v>14446</v>
      </c>
      <c r="C74" s="45" t="e">
        <f aca="true" t="shared" si="65" ref="C74:L74">SUM(C75:C79)</f>
        <v>#REF!</v>
      </c>
      <c r="D74" s="45">
        <f t="shared" si="65"/>
        <v>12789</v>
      </c>
      <c r="E74" s="45">
        <f t="shared" si="65"/>
        <v>24</v>
      </c>
      <c r="F74" s="45">
        <f t="shared" si="65"/>
        <v>270</v>
      </c>
      <c r="G74" s="45">
        <f t="shared" si="65"/>
        <v>294</v>
      </c>
      <c r="H74" s="45">
        <f t="shared" si="65"/>
        <v>292</v>
      </c>
      <c r="I74" s="45">
        <f t="shared" si="65"/>
        <v>291</v>
      </c>
      <c r="J74" s="45">
        <f t="shared" si="65"/>
        <v>290</v>
      </c>
      <c r="K74" s="45">
        <f t="shared" si="65"/>
        <v>289</v>
      </c>
      <c r="L74" s="45">
        <f t="shared" si="65"/>
        <v>1162</v>
      </c>
      <c r="M74" s="46"/>
      <c r="N74" s="44" t="s">
        <v>85</v>
      </c>
      <c r="O74" s="45">
        <f aca="true" t="shared" si="66" ref="O74:Z74">SUM(O75:O79)</f>
        <v>298</v>
      </c>
      <c r="P74" s="45">
        <f t="shared" si="66"/>
        <v>297</v>
      </c>
      <c r="Q74" s="45">
        <f t="shared" si="66"/>
        <v>296</v>
      </c>
      <c r="R74" s="45">
        <f t="shared" si="66"/>
        <v>295</v>
      </c>
      <c r="S74" s="45">
        <f t="shared" si="66"/>
        <v>295</v>
      </c>
      <c r="T74" s="45">
        <f t="shared" si="66"/>
        <v>1481</v>
      </c>
      <c r="U74" s="45">
        <f t="shared" si="66"/>
        <v>288</v>
      </c>
      <c r="V74" s="45">
        <f t="shared" si="66"/>
        <v>288</v>
      </c>
      <c r="W74" s="45">
        <f t="shared" si="66"/>
        <v>289</v>
      </c>
      <c r="X74" s="45">
        <f t="shared" si="66"/>
        <v>290</v>
      </c>
      <c r="Y74" s="45">
        <f t="shared" si="66"/>
        <v>294</v>
      </c>
      <c r="Z74" s="45">
        <f t="shared" si="66"/>
        <v>1449</v>
      </c>
      <c r="AA74" s="49"/>
      <c r="AB74" s="44" t="s">
        <v>85</v>
      </c>
      <c r="AC74" s="45">
        <f aca="true" t="shared" si="67" ref="AC74:AH74">SUM(AC75:AC79)</f>
        <v>280</v>
      </c>
      <c r="AD74" s="45">
        <f t="shared" si="67"/>
        <v>283</v>
      </c>
      <c r="AE74" s="45">
        <f t="shared" si="67"/>
        <v>286</v>
      </c>
      <c r="AF74" s="45">
        <f t="shared" si="67"/>
        <v>289</v>
      </c>
      <c r="AG74" s="45">
        <f t="shared" si="67"/>
        <v>291</v>
      </c>
      <c r="AH74" s="45">
        <f t="shared" si="67"/>
        <v>1429</v>
      </c>
      <c r="AI74" s="49"/>
      <c r="AJ74" s="44" t="s">
        <v>85</v>
      </c>
      <c r="AK74" s="45">
        <f aca="true" t="shared" si="68" ref="AK74:AV74">SUM(AK75:AK79)</f>
        <v>1350</v>
      </c>
      <c r="AL74" s="45">
        <f t="shared" si="68"/>
        <v>1176</v>
      </c>
      <c r="AM74" s="45">
        <f t="shared" si="68"/>
        <v>1032</v>
      </c>
      <c r="AN74" s="45">
        <f t="shared" si="68"/>
        <v>870</v>
      </c>
      <c r="AO74" s="45">
        <f t="shared" si="68"/>
        <v>653</v>
      </c>
      <c r="AP74" s="45">
        <f t="shared" si="68"/>
        <v>485</v>
      </c>
      <c r="AQ74" s="45">
        <f t="shared" si="68"/>
        <v>376</v>
      </c>
      <c r="AR74" s="45">
        <f t="shared" si="68"/>
        <v>304</v>
      </c>
      <c r="AS74" s="45">
        <f t="shared" si="68"/>
        <v>245</v>
      </c>
      <c r="AT74" s="45">
        <f t="shared" si="68"/>
        <v>483</v>
      </c>
      <c r="AU74" s="45">
        <f t="shared" si="68"/>
        <v>3546</v>
      </c>
      <c r="AV74" s="45">
        <f t="shared" si="68"/>
        <v>432</v>
      </c>
      <c r="AW74" s="50"/>
      <c r="AX74" s="51"/>
    </row>
    <row r="75" spans="1:49" ht="15">
      <c r="A75" s="70" t="s">
        <v>86</v>
      </c>
      <c r="B75" s="70">
        <v>61.2371712869</v>
      </c>
      <c r="C75" s="73" t="e">
        <f>#REF!*B75/100</f>
        <v>#REF!</v>
      </c>
      <c r="D75" s="72">
        <f>G75+L75+T75+Z75+AH75+AK75+AL75+AM75+AN75+AO75+AP75+AQ75+AR75+AS75+AT75</f>
        <v>7819</v>
      </c>
      <c r="E75" s="73">
        <v>14</v>
      </c>
      <c r="F75" s="73">
        <v>166</v>
      </c>
      <c r="G75" s="73">
        <f>SUM(E75:F75)</f>
        <v>180</v>
      </c>
      <c r="H75" s="73">
        <v>178</v>
      </c>
      <c r="I75" s="73">
        <v>178</v>
      </c>
      <c r="J75" s="73">
        <v>177</v>
      </c>
      <c r="K75" s="73">
        <v>177</v>
      </c>
      <c r="L75" s="73">
        <f>SUM(H75:K75)</f>
        <v>710</v>
      </c>
      <c r="M75" s="74"/>
      <c r="N75" s="70" t="s">
        <v>86</v>
      </c>
      <c r="O75" s="73">
        <v>184</v>
      </c>
      <c r="P75" s="73">
        <v>183</v>
      </c>
      <c r="Q75" s="73">
        <v>181</v>
      </c>
      <c r="R75" s="73">
        <v>180</v>
      </c>
      <c r="S75" s="73">
        <v>180</v>
      </c>
      <c r="T75" s="73">
        <f>SUM(O75:S75)</f>
        <v>908</v>
      </c>
      <c r="U75" s="73">
        <v>179</v>
      </c>
      <c r="V75" s="73">
        <v>176</v>
      </c>
      <c r="W75" s="73">
        <v>176</v>
      </c>
      <c r="X75" s="73">
        <v>179</v>
      </c>
      <c r="Y75" s="73">
        <v>179</v>
      </c>
      <c r="Z75" s="73">
        <f>SUM(U75:Y75)</f>
        <v>889</v>
      </c>
      <c r="AA75" s="76"/>
      <c r="AB75" s="70" t="s">
        <v>86</v>
      </c>
      <c r="AC75" s="73">
        <v>171</v>
      </c>
      <c r="AD75" s="73">
        <v>172</v>
      </c>
      <c r="AE75" s="73">
        <v>174</v>
      </c>
      <c r="AF75" s="73">
        <v>176</v>
      </c>
      <c r="AG75" s="73">
        <v>178</v>
      </c>
      <c r="AH75" s="73">
        <f>SUM(AC75:AG75)</f>
        <v>871</v>
      </c>
      <c r="AI75" s="76"/>
      <c r="AJ75" s="70" t="s">
        <v>86</v>
      </c>
      <c r="AK75" s="73">
        <v>825</v>
      </c>
      <c r="AL75" s="73">
        <v>719</v>
      </c>
      <c r="AM75" s="73">
        <v>631</v>
      </c>
      <c r="AN75" s="73">
        <v>531</v>
      </c>
      <c r="AO75" s="73">
        <v>399</v>
      </c>
      <c r="AP75" s="73">
        <v>296</v>
      </c>
      <c r="AQ75" s="73">
        <v>229</v>
      </c>
      <c r="AR75" s="73">
        <v>185</v>
      </c>
      <c r="AS75" s="73">
        <v>149</v>
      </c>
      <c r="AT75" s="73">
        <v>297</v>
      </c>
      <c r="AU75" s="73">
        <v>2171</v>
      </c>
      <c r="AV75" s="73">
        <v>264</v>
      </c>
      <c r="AW75" s="6"/>
    </row>
    <row r="76" spans="1:48" ht="15">
      <c r="A76" s="70" t="s">
        <v>87</v>
      </c>
      <c r="B76" s="70">
        <v>5.88436389481</v>
      </c>
      <c r="C76" s="73" t="e">
        <f>#REF!*B76/100</f>
        <v>#REF!</v>
      </c>
      <c r="D76" s="72">
        <f>G76+L76+T76+Z76+AH76+AK76+AL76+AM76+AN76+AO76+AP76+AQ76+AR76+AS76+AT76</f>
        <v>760</v>
      </c>
      <c r="E76" s="73">
        <v>1</v>
      </c>
      <c r="F76" s="73">
        <v>12</v>
      </c>
      <c r="G76" s="73">
        <f>SUM(E76:F76)</f>
        <v>13</v>
      </c>
      <c r="H76" s="73">
        <v>17</v>
      </c>
      <c r="I76" s="73">
        <v>17</v>
      </c>
      <c r="J76" s="73">
        <v>17</v>
      </c>
      <c r="K76" s="73">
        <v>17</v>
      </c>
      <c r="L76" s="73">
        <f>SUM(H76:K76)</f>
        <v>68</v>
      </c>
      <c r="M76" s="74"/>
      <c r="N76" s="110" t="s">
        <v>87</v>
      </c>
      <c r="O76" s="111">
        <v>17</v>
      </c>
      <c r="P76" s="111">
        <v>17</v>
      </c>
      <c r="Q76" s="111">
        <v>18</v>
      </c>
      <c r="R76" s="111">
        <v>18</v>
      </c>
      <c r="S76" s="111">
        <v>18</v>
      </c>
      <c r="T76" s="111">
        <f>SUM(O76:S76)</f>
        <v>88</v>
      </c>
      <c r="U76" s="111">
        <v>17</v>
      </c>
      <c r="V76" s="111">
        <v>18</v>
      </c>
      <c r="W76" s="111">
        <v>18</v>
      </c>
      <c r="X76" s="111">
        <v>17</v>
      </c>
      <c r="Y76" s="111">
        <v>18</v>
      </c>
      <c r="Z76" s="111">
        <f>SUM(U76:Y76)</f>
        <v>88</v>
      </c>
      <c r="AA76" s="74"/>
      <c r="AB76" s="110" t="s">
        <v>87</v>
      </c>
      <c r="AC76" s="111">
        <v>17</v>
      </c>
      <c r="AD76" s="111">
        <v>17</v>
      </c>
      <c r="AE76" s="111">
        <v>17</v>
      </c>
      <c r="AF76" s="111">
        <v>17</v>
      </c>
      <c r="AG76" s="111">
        <v>17</v>
      </c>
      <c r="AH76" s="111">
        <f>SUM(AC76:AG76)</f>
        <v>85</v>
      </c>
      <c r="AI76" s="74"/>
      <c r="AJ76" s="110" t="s">
        <v>87</v>
      </c>
      <c r="AK76" s="111">
        <v>81</v>
      </c>
      <c r="AL76" s="111">
        <v>70</v>
      </c>
      <c r="AM76" s="111">
        <v>62</v>
      </c>
      <c r="AN76" s="111">
        <v>52</v>
      </c>
      <c r="AO76" s="111">
        <v>39</v>
      </c>
      <c r="AP76" s="111">
        <v>29</v>
      </c>
      <c r="AQ76" s="111">
        <v>23</v>
      </c>
      <c r="AR76" s="111">
        <v>18</v>
      </c>
      <c r="AS76" s="111">
        <v>15</v>
      </c>
      <c r="AT76" s="111">
        <v>29</v>
      </c>
      <c r="AU76" s="111">
        <v>210</v>
      </c>
      <c r="AV76" s="111">
        <v>25</v>
      </c>
    </row>
    <row r="77" spans="1:48" ht="15">
      <c r="A77" s="70" t="s">
        <v>88</v>
      </c>
      <c r="B77" s="70">
        <v>16.3681592039</v>
      </c>
      <c r="C77" s="73" t="e">
        <f>#REF!*B77/100</f>
        <v>#REF!</v>
      </c>
      <c r="D77" s="72">
        <f>G77+L77+T77+Z77+AH77+AK77+AL77+AM77+AN77+AO77+AP77+AQ77+AR77+AS77+AT77</f>
        <v>2106</v>
      </c>
      <c r="E77" s="73">
        <v>5</v>
      </c>
      <c r="F77" s="73">
        <v>57</v>
      </c>
      <c r="G77" s="73">
        <f>SUM(E77:F77)</f>
        <v>62</v>
      </c>
      <c r="H77" s="73">
        <v>48</v>
      </c>
      <c r="I77" s="73">
        <v>48</v>
      </c>
      <c r="J77" s="73">
        <v>48</v>
      </c>
      <c r="K77" s="73">
        <v>47</v>
      </c>
      <c r="L77" s="73">
        <f>SUM(H77:K77)</f>
        <v>191</v>
      </c>
      <c r="M77" s="74"/>
      <c r="N77" s="110" t="s">
        <v>88</v>
      </c>
      <c r="O77" s="111">
        <v>49</v>
      </c>
      <c r="P77" s="111">
        <v>48</v>
      </c>
      <c r="Q77" s="111">
        <v>48</v>
      </c>
      <c r="R77" s="111">
        <v>48</v>
      </c>
      <c r="S77" s="111">
        <v>48</v>
      </c>
      <c r="T77" s="111">
        <f>SUM(O77:S77)</f>
        <v>241</v>
      </c>
      <c r="U77" s="111">
        <v>46</v>
      </c>
      <c r="V77" s="111">
        <v>46</v>
      </c>
      <c r="W77" s="111">
        <v>47</v>
      </c>
      <c r="X77" s="111">
        <v>47</v>
      </c>
      <c r="Y77" s="111">
        <v>48</v>
      </c>
      <c r="Z77" s="111">
        <f>SUM(U77:Y77)</f>
        <v>234</v>
      </c>
      <c r="AA77" s="74"/>
      <c r="AB77" s="110" t="s">
        <v>88</v>
      </c>
      <c r="AC77" s="111">
        <v>46</v>
      </c>
      <c r="AD77" s="111">
        <v>46</v>
      </c>
      <c r="AE77" s="111">
        <v>47</v>
      </c>
      <c r="AF77" s="111">
        <v>48</v>
      </c>
      <c r="AG77" s="111">
        <v>48</v>
      </c>
      <c r="AH77" s="111">
        <f>SUM(AC77:AG77)</f>
        <v>235</v>
      </c>
      <c r="AI77" s="74"/>
      <c r="AJ77" s="110" t="s">
        <v>88</v>
      </c>
      <c r="AK77" s="111">
        <v>222</v>
      </c>
      <c r="AL77" s="111">
        <v>192</v>
      </c>
      <c r="AM77" s="111">
        <v>168</v>
      </c>
      <c r="AN77" s="111">
        <v>142</v>
      </c>
      <c r="AO77" s="111">
        <v>107</v>
      </c>
      <c r="AP77" s="111">
        <v>79</v>
      </c>
      <c r="AQ77" s="111">
        <v>62</v>
      </c>
      <c r="AR77" s="111">
        <v>51</v>
      </c>
      <c r="AS77" s="111">
        <v>41</v>
      </c>
      <c r="AT77" s="111">
        <v>79</v>
      </c>
      <c r="AU77" s="111">
        <v>579</v>
      </c>
      <c r="AV77" s="111">
        <v>71</v>
      </c>
    </row>
    <row r="78" spans="1:48" ht="15">
      <c r="A78" s="70" t="s">
        <v>89</v>
      </c>
      <c r="B78" s="70">
        <v>14.9111584932</v>
      </c>
      <c r="C78" s="73" t="e">
        <f>#REF!*B78/100</f>
        <v>#REF!</v>
      </c>
      <c r="D78" s="72">
        <f>G78+L78+T78+Z78+AH78+AK78+AL78+AM78+AN78+AO78+AP78+AQ78+AR78+AS78+AT78</f>
        <v>1897</v>
      </c>
      <c r="E78" s="73">
        <v>3</v>
      </c>
      <c r="F78" s="73">
        <v>30</v>
      </c>
      <c r="G78" s="73">
        <f>SUM(E78:F78)</f>
        <v>33</v>
      </c>
      <c r="H78" s="73">
        <v>44</v>
      </c>
      <c r="I78" s="73">
        <v>43</v>
      </c>
      <c r="J78" s="73">
        <v>43</v>
      </c>
      <c r="K78" s="73">
        <v>43</v>
      </c>
      <c r="L78" s="73">
        <f>SUM(H78:K78)</f>
        <v>173</v>
      </c>
      <c r="M78" s="74"/>
      <c r="N78" s="110" t="s">
        <v>89</v>
      </c>
      <c r="O78" s="111">
        <v>44</v>
      </c>
      <c r="P78" s="111">
        <v>44</v>
      </c>
      <c r="Q78" s="111">
        <v>45</v>
      </c>
      <c r="R78" s="111">
        <v>44</v>
      </c>
      <c r="S78" s="111">
        <v>44</v>
      </c>
      <c r="T78" s="111">
        <f>SUM(O78:S78)</f>
        <v>221</v>
      </c>
      <c r="U78" s="111">
        <v>42</v>
      </c>
      <c r="V78" s="111">
        <v>43</v>
      </c>
      <c r="W78" s="111">
        <v>43</v>
      </c>
      <c r="X78" s="111">
        <v>43</v>
      </c>
      <c r="Y78" s="111">
        <v>44</v>
      </c>
      <c r="Z78" s="111">
        <f>SUM(U78:Y78)</f>
        <v>215</v>
      </c>
      <c r="AA78" s="74"/>
      <c r="AB78" s="110" t="s">
        <v>89</v>
      </c>
      <c r="AC78" s="111">
        <v>43</v>
      </c>
      <c r="AD78" s="111">
        <v>43</v>
      </c>
      <c r="AE78" s="111">
        <v>43</v>
      </c>
      <c r="AF78" s="111">
        <v>43</v>
      </c>
      <c r="AG78" s="111">
        <v>43</v>
      </c>
      <c r="AH78" s="111">
        <f>SUM(AC78:AG78)</f>
        <v>215</v>
      </c>
      <c r="AI78" s="74"/>
      <c r="AJ78" s="110" t="s">
        <v>89</v>
      </c>
      <c r="AK78" s="111">
        <v>202</v>
      </c>
      <c r="AL78" s="111">
        <v>175</v>
      </c>
      <c r="AM78" s="111">
        <v>154</v>
      </c>
      <c r="AN78" s="111">
        <v>130</v>
      </c>
      <c r="AO78" s="111">
        <v>97</v>
      </c>
      <c r="AP78" s="111">
        <v>73</v>
      </c>
      <c r="AQ78" s="111">
        <v>56</v>
      </c>
      <c r="AR78" s="111">
        <v>45</v>
      </c>
      <c r="AS78" s="111">
        <v>37</v>
      </c>
      <c r="AT78" s="111">
        <v>71</v>
      </c>
      <c r="AU78" s="111">
        <v>524</v>
      </c>
      <c r="AV78" s="111">
        <v>65</v>
      </c>
    </row>
    <row r="79" spans="1:48" ht="15">
      <c r="A79" s="70" t="s">
        <v>90</v>
      </c>
      <c r="B79" s="70">
        <v>1.59914712153</v>
      </c>
      <c r="C79" s="73" t="e">
        <f>#REF!*B79/100</f>
        <v>#REF!</v>
      </c>
      <c r="D79" s="72">
        <f>G79+L79+T79+Z79+AH79+AK79+AL79+AM79+AN79+AO79+AP79+AQ79+AR79+AS79+AT79</f>
        <v>207</v>
      </c>
      <c r="E79" s="73">
        <v>1</v>
      </c>
      <c r="F79" s="73">
        <v>5</v>
      </c>
      <c r="G79" s="73">
        <f>SUM(E79:F79)</f>
        <v>6</v>
      </c>
      <c r="H79" s="73">
        <v>5</v>
      </c>
      <c r="I79" s="73">
        <v>5</v>
      </c>
      <c r="J79" s="73">
        <v>5</v>
      </c>
      <c r="K79" s="73">
        <v>5</v>
      </c>
      <c r="L79" s="73">
        <f>SUM(H79:K79)</f>
        <v>20</v>
      </c>
      <c r="M79" s="94"/>
      <c r="N79" s="110" t="s">
        <v>90</v>
      </c>
      <c r="O79" s="111">
        <v>4</v>
      </c>
      <c r="P79" s="111">
        <v>5</v>
      </c>
      <c r="Q79" s="111">
        <v>4</v>
      </c>
      <c r="R79" s="111">
        <v>5</v>
      </c>
      <c r="S79" s="111">
        <v>5</v>
      </c>
      <c r="T79" s="111">
        <f>SUM(O79:S79)</f>
        <v>23</v>
      </c>
      <c r="U79" s="111">
        <v>4</v>
      </c>
      <c r="V79" s="111">
        <v>5</v>
      </c>
      <c r="W79" s="111">
        <v>5</v>
      </c>
      <c r="X79" s="111">
        <v>4</v>
      </c>
      <c r="Y79" s="111">
        <v>5</v>
      </c>
      <c r="Z79" s="111">
        <f>SUM(U79:Y79)</f>
        <v>23</v>
      </c>
      <c r="AA79" s="74"/>
      <c r="AB79" s="110" t="s">
        <v>90</v>
      </c>
      <c r="AC79" s="111">
        <v>3</v>
      </c>
      <c r="AD79" s="111">
        <v>5</v>
      </c>
      <c r="AE79" s="111">
        <v>5</v>
      </c>
      <c r="AF79" s="111">
        <v>5</v>
      </c>
      <c r="AG79" s="111">
        <v>5</v>
      </c>
      <c r="AH79" s="111">
        <f>SUM(AC79:AG79)</f>
        <v>23</v>
      </c>
      <c r="AI79" s="74"/>
      <c r="AJ79" s="110" t="s">
        <v>90</v>
      </c>
      <c r="AK79" s="111">
        <v>20</v>
      </c>
      <c r="AL79" s="111">
        <v>20</v>
      </c>
      <c r="AM79" s="111">
        <v>17</v>
      </c>
      <c r="AN79" s="111">
        <v>15</v>
      </c>
      <c r="AO79" s="111">
        <v>11</v>
      </c>
      <c r="AP79" s="111">
        <v>8</v>
      </c>
      <c r="AQ79" s="111">
        <v>6</v>
      </c>
      <c r="AR79" s="111">
        <v>5</v>
      </c>
      <c r="AS79" s="111">
        <v>3</v>
      </c>
      <c r="AT79" s="111">
        <v>7</v>
      </c>
      <c r="AU79" s="111">
        <v>62</v>
      </c>
      <c r="AV79" s="111">
        <v>7</v>
      </c>
    </row>
    <row r="80" spans="1:49" s="84" customFormat="1" ht="15.75" thickBot="1">
      <c r="A80" s="96"/>
      <c r="B80" s="96"/>
      <c r="C80" s="96"/>
      <c r="D80" s="31"/>
      <c r="E80" s="31"/>
      <c r="F80" s="31"/>
      <c r="G80" s="31"/>
      <c r="H80" s="31"/>
      <c r="I80" s="31"/>
      <c r="J80" s="31"/>
      <c r="K80" s="31"/>
      <c r="L80" s="31"/>
      <c r="M80" s="80"/>
      <c r="N80" s="96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40"/>
      <c r="AB80" s="96"/>
      <c r="AC80" s="31"/>
      <c r="AD80" s="31"/>
      <c r="AE80" s="31"/>
      <c r="AF80" s="31"/>
      <c r="AG80" s="31"/>
      <c r="AH80" s="31"/>
      <c r="AI80" s="40"/>
      <c r="AJ80" s="96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83"/>
    </row>
    <row r="81" spans="1:49" s="51" customFormat="1" ht="15" customHeight="1" thickBot="1">
      <c r="A81" s="44" t="s">
        <v>77</v>
      </c>
      <c r="B81" s="44">
        <v>942</v>
      </c>
      <c r="C81" s="45">
        <f aca="true" t="shared" si="69" ref="C81:L81">SUM(C82:C82)</f>
        <v>942</v>
      </c>
      <c r="D81" s="45">
        <f t="shared" si="69"/>
        <v>1038</v>
      </c>
      <c r="E81" s="45">
        <f t="shared" si="69"/>
        <v>2</v>
      </c>
      <c r="F81" s="45">
        <f t="shared" si="69"/>
        <v>22</v>
      </c>
      <c r="G81" s="45">
        <f t="shared" si="69"/>
        <v>24</v>
      </c>
      <c r="H81" s="45">
        <f t="shared" si="69"/>
        <v>24</v>
      </c>
      <c r="I81" s="45">
        <f t="shared" si="69"/>
        <v>24</v>
      </c>
      <c r="J81" s="45">
        <f t="shared" si="69"/>
        <v>24</v>
      </c>
      <c r="K81" s="45">
        <f t="shared" si="69"/>
        <v>23</v>
      </c>
      <c r="L81" s="45">
        <f t="shared" si="69"/>
        <v>95</v>
      </c>
      <c r="M81" s="46"/>
      <c r="N81" s="44" t="s">
        <v>77</v>
      </c>
      <c r="O81" s="45">
        <f aca="true" t="shared" si="70" ref="O81:Z81">SUM(O82:O82)</f>
        <v>24</v>
      </c>
      <c r="P81" s="45">
        <f t="shared" si="70"/>
        <v>24</v>
      </c>
      <c r="Q81" s="45">
        <f t="shared" si="70"/>
        <v>24</v>
      </c>
      <c r="R81" s="45">
        <f t="shared" si="70"/>
        <v>24</v>
      </c>
      <c r="S81" s="45">
        <f t="shared" si="70"/>
        <v>24</v>
      </c>
      <c r="T81" s="45">
        <f t="shared" si="70"/>
        <v>120</v>
      </c>
      <c r="U81" s="45">
        <f t="shared" si="70"/>
        <v>23</v>
      </c>
      <c r="V81" s="45">
        <f t="shared" si="70"/>
        <v>23</v>
      </c>
      <c r="W81" s="45">
        <f t="shared" si="70"/>
        <v>24</v>
      </c>
      <c r="X81" s="45">
        <f t="shared" si="70"/>
        <v>24</v>
      </c>
      <c r="Y81" s="45">
        <f t="shared" si="70"/>
        <v>24</v>
      </c>
      <c r="Z81" s="45">
        <f t="shared" si="70"/>
        <v>118</v>
      </c>
      <c r="AA81" s="49"/>
      <c r="AB81" s="44" t="s">
        <v>77</v>
      </c>
      <c r="AC81" s="45">
        <f aca="true" t="shared" si="71" ref="AC81:AH81">SUM(AC82:AC82)</f>
        <v>23</v>
      </c>
      <c r="AD81" s="45">
        <f t="shared" si="71"/>
        <v>23</v>
      </c>
      <c r="AE81" s="45">
        <f t="shared" si="71"/>
        <v>23</v>
      </c>
      <c r="AF81" s="45">
        <f t="shared" si="71"/>
        <v>23</v>
      </c>
      <c r="AG81" s="45">
        <f t="shared" si="71"/>
        <v>24</v>
      </c>
      <c r="AH81" s="45">
        <f t="shared" si="71"/>
        <v>116</v>
      </c>
      <c r="AI81" s="49"/>
      <c r="AJ81" s="44" t="s">
        <v>77</v>
      </c>
      <c r="AK81" s="45">
        <f aca="true" t="shared" si="72" ref="AK81:AV81">SUM(AK82:AK82)</f>
        <v>110</v>
      </c>
      <c r="AL81" s="45">
        <f t="shared" si="72"/>
        <v>95</v>
      </c>
      <c r="AM81" s="45">
        <f t="shared" si="72"/>
        <v>83</v>
      </c>
      <c r="AN81" s="45">
        <f t="shared" si="72"/>
        <v>71</v>
      </c>
      <c r="AO81" s="45">
        <f t="shared" si="72"/>
        <v>53</v>
      </c>
      <c r="AP81" s="45">
        <f t="shared" si="72"/>
        <v>39</v>
      </c>
      <c r="AQ81" s="45">
        <f t="shared" si="72"/>
        <v>30</v>
      </c>
      <c r="AR81" s="45">
        <f t="shared" si="72"/>
        <v>25</v>
      </c>
      <c r="AS81" s="45">
        <f t="shared" si="72"/>
        <v>20</v>
      </c>
      <c r="AT81" s="45">
        <f t="shared" si="72"/>
        <v>39</v>
      </c>
      <c r="AU81" s="45">
        <f t="shared" si="72"/>
        <v>288</v>
      </c>
      <c r="AV81" s="45">
        <f t="shared" si="72"/>
        <v>23</v>
      </c>
      <c r="AW81" s="50"/>
    </row>
    <row r="82" spans="1:49" ht="15">
      <c r="A82" s="70" t="s">
        <v>78</v>
      </c>
      <c r="B82" s="70">
        <v>100</v>
      </c>
      <c r="C82" s="70">
        <f>B82*B81/100</f>
        <v>942</v>
      </c>
      <c r="D82" s="72">
        <f>G82+L82+T82+Z82+AH82+AK82+AL82+AM82+AN82+AO82+AP82+AQ82+AR82+AS82+AT82</f>
        <v>1038</v>
      </c>
      <c r="E82" s="73">
        <v>2</v>
      </c>
      <c r="F82" s="73">
        <v>22</v>
      </c>
      <c r="G82" s="73">
        <f>SUM(E82:F82)</f>
        <v>24</v>
      </c>
      <c r="H82" s="73">
        <v>24</v>
      </c>
      <c r="I82" s="73">
        <v>24</v>
      </c>
      <c r="J82" s="73">
        <v>24</v>
      </c>
      <c r="K82" s="73">
        <v>23</v>
      </c>
      <c r="L82" s="73">
        <f>SUM(H82:K82)</f>
        <v>95</v>
      </c>
      <c r="M82" s="74"/>
      <c r="N82" s="70" t="s">
        <v>78</v>
      </c>
      <c r="O82" s="73">
        <v>24</v>
      </c>
      <c r="P82" s="73">
        <v>24</v>
      </c>
      <c r="Q82" s="73">
        <v>24</v>
      </c>
      <c r="R82" s="73">
        <v>24</v>
      </c>
      <c r="S82" s="73">
        <v>24</v>
      </c>
      <c r="T82" s="73">
        <f>SUM(O82:S82)</f>
        <v>120</v>
      </c>
      <c r="U82" s="73">
        <v>23</v>
      </c>
      <c r="V82" s="73">
        <v>23</v>
      </c>
      <c r="W82" s="73">
        <v>24</v>
      </c>
      <c r="X82" s="73">
        <v>24</v>
      </c>
      <c r="Y82" s="73">
        <v>24</v>
      </c>
      <c r="Z82" s="73">
        <f>SUM(U82:Y82)</f>
        <v>118</v>
      </c>
      <c r="AA82" s="76"/>
      <c r="AB82" s="70" t="s">
        <v>78</v>
      </c>
      <c r="AC82" s="73">
        <v>23</v>
      </c>
      <c r="AD82" s="73">
        <v>23</v>
      </c>
      <c r="AE82" s="73">
        <v>23</v>
      </c>
      <c r="AF82" s="73">
        <v>23</v>
      </c>
      <c r="AG82" s="73">
        <v>24</v>
      </c>
      <c r="AH82" s="73">
        <f>SUM(AC82:AG82)</f>
        <v>116</v>
      </c>
      <c r="AI82" s="76"/>
      <c r="AJ82" s="70" t="s">
        <v>78</v>
      </c>
      <c r="AK82" s="73">
        <v>110</v>
      </c>
      <c r="AL82" s="73">
        <v>95</v>
      </c>
      <c r="AM82" s="73">
        <v>83</v>
      </c>
      <c r="AN82" s="73">
        <v>71</v>
      </c>
      <c r="AO82" s="73">
        <v>53</v>
      </c>
      <c r="AP82" s="73">
        <v>39</v>
      </c>
      <c r="AQ82" s="73">
        <v>30</v>
      </c>
      <c r="AR82" s="73">
        <v>25</v>
      </c>
      <c r="AS82" s="73">
        <v>20</v>
      </c>
      <c r="AT82" s="73">
        <v>39</v>
      </c>
      <c r="AU82" s="73">
        <v>288</v>
      </c>
      <c r="AV82" s="73">
        <v>23</v>
      </c>
      <c r="AW82" s="6"/>
    </row>
    <row r="83" spans="1:49" s="84" customFormat="1" ht="15.75" thickBot="1">
      <c r="A83" s="78"/>
      <c r="B83" s="78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80"/>
      <c r="N83" s="78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40"/>
      <c r="AB83" s="78"/>
      <c r="AC83" s="31"/>
      <c r="AD83" s="31"/>
      <c r="AE83" s="31"/>
      <c r="AF83" s="31"/>
      <c r="AG83" s="31"/>
      <c r="AH83" s="31"/>
      <c r="AI83" s="40"/>
      <c r="AJ83" s="78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83"/>
    </row>
    <row r="84" spans="1:49" s="51" customFormat="1" ht="15.75" thickBot="1">
      <c r="A84" s="44" t="s">
        <v>79</v>
      </c>
      <c r="B84" s="44">
        <v>6257</v>
      </c>
      <c r="C84" s="45">
        <f aca="true" t="shared" si="73" ref="C84:L84">SUM(C85:C89)</f>
        <v>6256.99999968715</v>
      </c>
      <c r="D84" s="45">
        <f t="shared" si="73"/>
        <v>6752</v>
      </c>
      <c r="E84" s="45">
        <f t="shared" si="73"/>
        <v>11</v>
      </c>
      <c r="F84" s="45">
        <f t="shared" si="73"/>
        <v>144</v>
      </c>
      <c r="G84" s="45">
        <f t="shared" si="73"/>
        <v>155</v>
      </c>
      <c r="H84" s="45">
        <f t="shared" si="73"/>
        <v>155</v>
      </c>
      <c r="I84" s="45">
        <f t="shared" si="73"/>
        <v>154</v>
      </c>
      <c r="J84" s="45">
        <f t="shared" si="73"/>
        <v>153</v>
      </c>
      <c r="K84" s="45">
        <f t="shared" si="73"/>
        <v>152</v>
      </c>
      <c r="L84" s="45">
        <f t="shared" si="73"/>
        <v>614</v>
      </c>
      <c r="M84" s="46"/>
      <c r="N84" s="44" t="s">
        <v>79</v>
      </c>
      <c r="O84" s="45">
        <f aca="true" t="shared" si="74" ref="O84:Z84">SUM(O85:O89)</f>
        <v>158</v>
      </c>
      <c r="P84" s="45">
        <f t="shared" si="74"/>
        <v>157</v>
      </c>
      <c r="Q84" s="45">
        <f t="shared" si="74"/>
        <v>156</v>
      </c>
      <c r="R84" s="45">
        <f t="shared" si="74"/>
        <v>156</v>
      </c>
      <c r="S84" s="45">
        <f t="shared" si="74"/>
        <v>155</v>
      </c>
      <c r="T84" s="45">
        <f t="shared" si="74"/>
        <v>782</v>
      </c>
      <c r="U84" s="45">
        <f t="shared" si="74"/>
        <v>152</v>
      </c>
      <c r="V84" s="45">
        <f t="shared" si="74"/>
        <v>152</v>
      </c>
      <c r="W84" s="45">
        <f t="shared" si="74"/>
        <v>152</v>
      </c>
      <c r="X84" s="45">
        <f t="shared" si="74"/>
        <v>154</v>
      </c>
      <c r="Y84" s="45">
        <f t="shared" si="74"/>
        <v>155</v>
      </c>
      <c r="Z84" s="45">
        <f t="shared" si="74"/>
        <v>765</v>
      </c>
      <c r="AA84" s="49"/>
      <c r="AB84" s="44" t="s">
        <v>79</v>
      </c>
      <c r="AC84" s="45">
        <f aca="true" t="shared" si="75" ref="AC84:AH84">SUM(AC85:AC89)</f>
        <v>148</v>
      </c>
      <c r="AD84" s="45">
        <f t="shared" si="75"/>
        <v>149</v>
      </c>
      <c r="AE84" s="45">
        <f t="shared" si="75"/>
        <v>151</v>
      </c>
      <c r="AF84" s="45">
        <f t="shared" si="75"/>
        <v>153</v>
      </c>
      <c r="AG84" s="45">
        <f t="shared" si="75"/>
        <v>154</v>
      </c>
      <c r="AH84" s="45">
        <f t="shared" si="75"/>
        <v>755</v>
      </c>
      <c r="AI84" s="49"/>
      <c r="AJ84" s="44" t="s">
        <v>79</v>
      </c>
      <c r="AK84" s="45">
        <f aca="true" t="shared" si="76" ref="AK84:AV84">SUM(AK85:AK89)</f>
        <v>713</v>
      </c>
      <c r="AL84" s="45">
        <f t="shared" si="76"/>
        <v>621</v>
      </c>
      <c r="AM84" s="45">
        <f t="shared" si="76"/>
        <v>545</v>
      </c>
      <c r="AN84" s="45">
        <f t="shared" si="76"/>
        <v>460</v>
      </c>
      <c r="AO84" s="45">
        <f t="shared" si="76"/>
        <v>345</v>
      </c>
      <c r="AP84" s="45">
        <f t="shared" si="76"/>
        <v>256</v>
      </c>
      <c r="AQ84" s="45">
        <f t="shared" si="76"/>
        <v>198</v>
      </c>
      <c r="AR84" s="45">
        <f t="shared" si="76"/>
        <v>160</v>
      </c>
      <c r="AS84" s="45">
        <f t="shared" si="76"/>
        <v>129</v>
      </c>
      <c r="AT84" s="45">
        <f t="shared" si="76"/>
        <v>254</v>
      </c>
      <c r="AU84" s="45">
        <f t="shared" si="76"/>
        <v>1873</v>
      </c>
      <c r="AV84" s="45">
        <f t="shared" si="76"/>
        <v>162</v>
      </c>
      <c r="AW84" s="50"/>
    </row>
    <row r="85" spans="1:49" ht="15">
      <c r="A85" s="70" t="s">
        <v>80</v>
      </c>
      <c r="B85" s="70">
        <v>21.13554315</v>
      </c>
      <c r="C85" s="73">
        <f>$B$84*B85/100</f>
        <v>1322.4509348955</v>
      </c>
      <c r="D85" s="72">
        <f>G85+L85+T85+Z85+AH85+AK85+AL85+AM85+AN85+AO85+AP85+AQ85+AR85+AS85+AT85</f>
        <v>1427</v>
      </c>
      <c r="E85" s="73">
        <v>2</v>
      </c>
      <c r="F85" s="73">
        <v>30</v>
      </c>
      <c r="G85" s="73">
        <f>SUM(E85:F85)</f>
        <v>32</v>
      </c>
      <c r="H85" s="73">
        <v>33</v>
      </c>
      <c r="I85" s="73">
        <v>33</v>
      </c>
      <c r="J85" s="73">
        <v>33</v>
      </c>
      <c r="K85" s="73">
        <v>32</v>
      </c>
      <c r="L85" s="73">
        <f>SUM(H85:K85)</f>
        <v>131</v>
      </c>
      <c r="M85" s="74"/>
      <c r="N85" s="70" t="s">
        <v>80</v>
      </c>
      <c r="O85" s="73">
        <v>33</v>
      </c>
      <c r="P85" s="73">
        <v>34</v>
      </c>
      <c r="Q85" s="73">
        <v>33</v>
      </c>
      <c r="R85" s="73">
        <v>33</v>
      </c>
      <c r="S85" s="73">
        <v>32</v>
      </c>
      <c r="T85" s="73">
        <f>SUM(O85:S85)</f>
        <v>165</v>
      </c>
      <c r="U85" s="73">
        <v>32</v>
      </c>
      <c r="V85" s="73">
        <v>32</v>
      </c>
      <c r="W85" s="73">
        <v>32</v>
      </c>
      <c r="X85" s="73">
        <v>32</v>
      </c>
      <c r="Y85" s="73">
        <v>32</v>
      </c>
      <c r="Z85" s="73">
        <f>SUM(U85:Y85)</f>
        <v>160</v>
      </c>
      <c r="AA85" s="76"/>
      <c r="AB85" s="70" t="s">
        <v>80</v>
      </c>
      <c r="AC85" s="73">
        <v>31</v>
      </c>
      <c r="AD85" s="73">
        <v>32</v>
      </c>
      <c r="AE85" s="73">
        <v>32</v>
      </c>
      <c r="AF85" s="73">
        <v>32</v>
      </c>
      <c r="AG85" s="73">
        <v>32</v>
      </c>
      <c r="AH85" s="73">
        <f>SUM(AC85:AG85)</f>
        <v>159</v>
      </c>
      <c r="AI85" s="76"/>
      <c r="AJ85" s="70" t="s">
        <v>80</v>
      </c>
      <c r="AK85" s="73">
        <v>152</v>
      </c>
      <c r="AL85" s="73">
        <v>132</v>
      </c>
      <c r="AM85" s="73">
        <v>115</v>
      </c>
      <c r="AN85" s="73">
        <v>97</v>
      </c>
      <c r="AO85" s="73">
        <v>73</v>
      </c>
      <c r="AP85" s="73">
        <v>55</v>
      </c>
      <c r="AQ85" s="73">
        <v>42</v>
      </c>
      <c r="AR85" s="73">
        <v>34</v>
      </c>
      <c r="AS85" s="73">
        <v>27</v>
      </c>
      <c r="AT85" s="73">
        <v>53</v>
      </c>
      <c r="AU85" s="73">
        <v>396</v>
      </c>
      <c r="AV85" s="73">
        <v>35</v>
      </c>
      <c r="AW85" s="6"/>
    </row>
    <row r="86" spans="1:49" ht="15">
      <c r="A86" s="70" t="s">
        <v>81</v>
      </c>
      <c r="B86" s="70">
        <v>40.58089925</v>
      </c>
      <c r="C86" s="73">
        <f>$B$84*B86/100</f>
        <v>2539.1468660725</v>
      </c>
      <c r="D86" s="72">
        <f>G86+L86+T86+Z86+AH86+AK86+AL86+AM86+AN86+AO86+AP86+AQ86+AR86+AS86+AT86</f>
        <v>2740</v>
      </c>
      <c r="E86" s="73">
        <v>5</v>
      </c>
      <c r="F86" s="73">
        <v>59</v>
      </c>
      <c r="G86" s="73">
        <f>SUM(E86:F86)</f>
        <v>64</v>
      </c>
      <c r="H86" s="73">
        <v>62</v>
      </c>
      <c r="I86" s="73">
        <v>62</v>
      </c>
      <c r="J86" s="73">
        <v>62</v>
      </c>
      <c r="K86" s="73">
        <v>61</v>
      </c>
      <c r="L86" s="73">
        <f>SUM(H86:K86)</f>
        <v>247</v>
      </c>
      <c r="M86" s="74"/>
      <c r="N86" s="70" t="s">
        <v>81</v>
      </c>
      <c r="O86" s="73">
        <v>64</v>
      </c>
      <c r="P86" s="73">
        <v>63</v>
      </c>
      <c r="Q86" s="73">
        <v>63</v>
      </c>
      <c r="R86" s="73">
        <v>63</v>
      </c>
      <c r="S86" s="73">
        <v>63</v>
      </c>
      <c r="T86" s="73">
        <f>SUM(O86:S86)</f>
        <v>316</v>
      </c>
      <c r="U86" s="73">
        <v>61</v>
      </c>
      <c r="V86" s="73">
        <v>62</v>
      </c>
      <c r="W86" s="73">
        <v>62</v>
      </c>
      <c r="X86" s="73">
        <v>63</v>
      </c>
      <c r="Y86" s="73">
        <v>64</v>
      </c>
      <c r="Z86" s="73">
        <f>SUM(U86:Y86)</f>
        <v>312</v>
      </c>
      <c r="AA86" s="76"/>
      <c r="AB86" s="70" t="s">
        <v>81</v>
      </c>
      <c r="AC86" s="73">
        <v>61</v>
      </c>
      <c r="AD86" s="73">
        <v>61</v>
      </c>
      <c r="AE86" s="73">
        <v>61</v>
      </c>
      <c r="AF86" s="73">
        <v>62</v>
      </c>
      <c r="AG86" s="73">
        <v>63</v>
      </c>
      <c r="AH86" s="73">
        <f>SUM(AC86:AG86)</f>
        <v>308</v>
      </c>
      <c r="AI86" s="76"/>
      <c r="AJ86" s="70" t="s">
        <v>81</v>
      </c>
      <c r="AK86" s="73">
        <v>289</v>
      </c>
      <c r="AL86" s="73">
        <v>252</v>
      </c>
      <c r="AM86" s="73">
        <v>221</v>
      </c>
      <c r="AN86" s="73">
        <v>187</v>
      </c>
      <c r="AO86" s="73">
        <v>140</v>
      </c>
      <c r="AP86" s="73">
        <v>104</v>
      </c>
      <c r="AQ86" s="73">
        <v>80</v>
      </c>
      <c r="AR86" s="73">
        <v>65</v>
      </c>
      <c r="AS86" s="73">
        <v>52</v>
      </c>
      <c r="AT86" s="73">
        <v>103</v>
      </c>
      <c r="AU86" s="73">
        <v>761</v>
      </c>
      <c r="AV86" s="73">
        <v>66</v>
      </c>
      <c r="AW86" s="6"/>
    </row>
    <row r="87" spans="1:49" ht="15">
      <c r="A87" s="70" t="s">
        <v>82</v>
      </c>
      <c r="B87" s="70">
        <v>23.41647522</v>
      </c>
      <c r="C87" s="73">
        <f>$B$84*B87/100</f>
        <v>1465.1688545154</v>
      </c>
      <c r="D87" s="72">
        <f>G87+L87+T87+Z87+AH87+AK87+AL87+AM87+AN87+AO87+AP87+AQ87+AR87+AS87+AT87</f>
        <v>1581</v>
      </c>
      <c r="E87" s="73">
        <v>2</v>
      </c>
      <c r="F87" s="73">
        <v>34</v>
      </c>
      <c r="G87" s="73">
        <f>SUM(E87:F87)</f>
        <v>36</v>
      </c>
      <c r="H87" s="73">
        <v>36</v>
      </c>
      <c r="I87" s="73">
        <v>36</v>
      </c>
      <c r="J87" s="73">
        <v>35</v>
      </c>
      <c r="K87" s="73">
        <v>36</v>
      </c>
      <c r="L87" s="73">
        <f>SUM(H87:K87)</f>
        <v>143</v>
      </c>
      <c r="M87" s="74"/>
      <c r="N87" s="70" t="s">
        <v>82</v>
      </c>
      <c r="O87" s="73">
        <v>37</v>
      </c>
      <c r="P87" s="73">
        <v>36</v>
      </c>
      <c r="Q87" s="73">
        <v>36</v>
      </c>
      <c r="R87" s="73">
        <v>36</v>
      </c>
      <c r="S87" s="73">
        <v>36</v>
      </c>
      <c r="T87" s="73">
        <f>SUM(O87:S87)</f>
        <v>181</v>
      </c>
      <c r="U87" s="73">
        <v>36</v>
      </c>
      <c r="V87" s="73">
        <v>36</v>
      </c>
      <c r="W87" s="73">
        <v>36</v>
      </c>
      <c r="X87" s="73">
        <v>36</v>
      </c>
      <c r="Y87" s="73">
        <v>36</v>
      </c>
      <c r="Z87" s="73">
        <f>SUM(U87:Y87)</f>
        <v>180</v>
      </c>
      <c r="AA87" s="76"/>
      <c r="AB87" s="70" t="s">
        <v>82</v>
      </c>
      <c r="AC87" s="73">
        <v>36</v>
      </c>
      <c r="AD87" s="73">
        <v>35</v>
      </c>
      <c r="AE87" s="73">
        <v>35</v>
      </c>
      <c r="AF87" s="73">
        <v>35</v>
      </c>
      <c r="AG87" s="73">
        <v>37</v>
      </c>
      <c r="AH87" s="73">
        <f>SUM(AC87:AG87)</f>
        <v>178</v>
      </c>
      <c r="AI87" s="76"/>
      <c r="AJ87" s="70" t="s">
        <v>82</v>
      </c>
      <c r="AK87" s="73">
        <v>167</v>
      </c>
      <c r="AL87" s="73">
        <v>146</v>
      </c>
      <c r="AM87" s="73">
        <v>128</v>
      </c>
      <c r="AN87" s="73">
        <v>108</v>
      </c>
      <c r="AO87" s="73">
        <v>81</v>
      </c>
      <c r="AP87" s="73">
        <v>60</v>
      </c>
      <c r="AQ87" s="73">
        <v>46</v>
      </c>
      <c r="AR87" s="73">
        <v>37</v>
      </c>
      <c r="AS87" s="73">
        <v>31</v>
      </c>
      <c r="AT87" s="73">
        <v>59</v>
      </c>
      <c r="AU87" s="73">
        <v>439</v>
      </c>
      <c r="AV87" s="73">
        <v>37</v>
      </c>
      <c r="AW87" s="6"/>
    </row>
    <row r="88" spans="1:49" ht="15">
      <c r="A88" s="70" t="s">
        <v>83</v>
      </c>
      <c r="B88" s="70">
        <v>9.698063669</v>
      </c>
      <c r="C88" s="73">
        <f>$B$84*B88/100</f>
        <v>606.80784376933</v>
      </c>
      <c r="D88" s="72">
        <f>G88+L88+T88+Z88+AH88+AK88+AL88+AM88+AN88+AO88+AP88+AQ88+AR88+AS88+AT88</f>
        <v>704</v>
      </c>
      <c r="E88" s="73">
        <v>1</v>
      </c>
      <c r="F88" s="73">
        <v>6</v>
      </c>
      <c r="G88" s="73">
        <f>SUM(E88:F88)</f>
        <v>7</v>
      </c>
      <c r="H88" s="73">
        <v>17</v>
      </c>
      <c r="I88" s="73">
        <v>16</v>
      </c>
      <c r="J88" s="73">
        <v>16</v>
      </c>
      <c r="K88" s="73">
        <v>16</v>
      </c>
      <c r="L88" s="73">
        <f>SUM(H88:K88)</f>
        <v>65</v>
      </c>
      <c r="M88" s="74"/>
      <c r="N88" s="70" t="s">
        <v>83</v>
      </c>
      <c r="O88" s="73">
        <v>17</v>
      </c>
      <c r="P88" s="73">
        <v>17</v>
      </c>
      <c r="Q88" s="73">
        <v>17</v>
      </c>
      <c r="R88" s="73">
        <v>17</v>
      </c>
      <c r="S88" s="73">
        <v>17</v>
      </c>
      <c r="T88" s="73">
        <f>SUM(O88:S88)</f>
        <v>85</v>
      </c>
      <c r="U88" s="73">
        <v>16</v>
      </c>
      <c r="V88" s="73">
        <v>16</v>
      </c>
      <c r="W88" s="73">
        <v>15</v>
      </c>
      <c r="X88" s="73">
        <v>17</v>
      </c>
      <c r="Y88" s="73">
        <v>17</v>
      </c>
      <c r="Z88" s="73">
        <f>SUM(U88:Y88)</f>
        <v>81</v>
      </c>
      <c r="AA88" s="76"/>
      <c r="AB88" s="70" t="s">
        <v>83</v>
      </c>
      <c r="AC88" s="73">
        <v>15</v>
      </c>
      <c r="AD88" s="73">
        <v>15</v>
      </c>
      <c r="AE88" s="73">
        <v>16</v>
      </c>
      <c r="AF88" s="73">
        <v>17</v>
      </c>
      <c r="AG88" s="73">
        <v>15</v>
      </c>
      <c r="AH88" s="73">
        <f>SUM(AC88:AG88)</f>
        <v>78</v>
      </c>
      <c r="AI88" s="76"/>
      <c r="AJ88" s="70" t="s">
        <v>83</v>
      </c>
      <c r="AK88" s="73">
        <v>75</v>
      </c>
      <c r="AL88" s="73">
        <v>65</v>
      </c>
      <c r="AM88" s="73">
        <v>58</v>
      </c>
      <c r="AN88" s="73">
        <v>48</v>
      </c>
      <c r="AO88" s="73">
        <v>37</v>
      </c>
      <c r="AP88" s="73">
        <v>27</v>
      </c>
      <c r="AQ88" s="73">
        <v>21</v>
      </c>
      <c r="AR88" s="73">
        <v>17</v>
      </c>
      <c r="AS88" s="73">
        <v>13</v>
      </c>
      <c r="AT88" s="73">
        <v>27</v>
      </c>
      <c r="AU88" s="73">
        <v>197</v>
      </c>
      <c r="AV88" s="73">
        <v>16</v>
      </c>
      <c r="AW88" s="6"/>
    </row>
    <row r="89" spans="1:49" ht="15">
      <c r="A89" s="70" t="s">
        <v>84</v>
      </c>
      <c r="B89" s="70">
        <v>5.169018706</v>
      </c>
      <c r="C89" s="73">
        <f>$B$84*B89/100</f>
        <v>323.42550043442</v>
      </c>
      <c r="D89" s="72">
        <f>G89+L89+T89+Z89+AH89+AK89+AL89+AM89+AN89+AO89+AP89+AQ89+AR89+AS89+AT89</f>
        <v>300</v>
      </c>
      <c r="E89" s="73">
        <v>1</v>
      </c>
      <c r="F89" s="73">
        <v>15</v>
      </c>
      <c r="G89" s="73">
        <f>SUM(E89:F89)</f>
        <v>16</v>
      </c>
      <c r="H89" s="73">
        <v>7</v>
      </c>
      <c r="I89" s="73">
        <v>7</v>
      </c>
      <c r="J89" s="73">
        <v>7</v>
      </c>
      <c r="K89" s="73">
        <v>7</v>
      </c>
      <c r="L89" s="73">
        <f>SUM(H89:K89)</f>
        <v>28</v>
      </c>
      <c r="M89" s="74"/>
      <c r="N89" s="70" t="s">
        <v>84</v>
      </c>
      <c r="O89" s="73">
        <v>7</v>
      </c>
      <c r="P89" s="73">
        <v>7</v>
      </c>
      <c r="Q89" s="73">
        <v>7</v>
      </c>
      <c r="R89" s="73">
        <v>7</v>
      </c>
      <c r="S89" s="73">
        <v>7</v>
      </c>
      <c r="T89" s="73">
        <f>SUM(O89:S89)</f>
        <v>35</v>
      </c>
      <c r="U89" s="73">
        <v>7</v>
      </c>
      <c r="V89" s="73">
        <v>6</v>
      </c>
      <c r="W89" s="73">
        <v>7</v>
      </c>
      <c r="X89" s="73">
        <v>6</v>
      </c>
      <c r="Y89" s="73">
        <v>6</v>
      </c>
      <c r="Z89" s="73">
        <f>SUM(U89:Y89)</f>
        <v>32</v>
      </c>
      <c r="AA89" s="76"/>
      <c r="AB89" s="70" t="s">
        <v>84</v>
      </c>
      <c r="AC89" s="73">
        <v>5</v>
      </c>
      <c r="AD89" s="73">
        <v>6</v>
      </c>
      <c r="AE89" s="73">
        <v>7</v>
      </c>
      <c r="AF89" s="73">
        <v>7</v>
      </c>
      <c r="AG89" s="73">
        <v>7</v>
      </c>
      <c r="AH89" s="73">
        <f>SUM(AC89:AG89)</f>
        <v>32</v>
      </c>
      <c r="AI89" s="76"/>
      <c r="AJ89" s="70" t="s">
        <v>84</v>
      </c>
      <c r="AK89" s="73">
        <v>30</v>
      </c>
      <c r="AL89" s="73">
        <v>26</v>
      </c>
      <c r="AM89" s="73">
        <v>23</v>
      </c>
      <c r="AN89" s="73">
        <v>20</v>
      </c>
      <c r="AO89" s="73">
        <v>14</v>
      </c>
      <c r="AP89" s="73">
        <v>10</v>
      </c>
      <c r="AQ89" s="73">
        <v>9</v>
      </c>
      <c r="AR89" s="73">
        <v>7</v>
      </c>
      <c r="AS89" s="73">
        <v>6</v>
      </c>
      <c r="AT89" s="73">
        <v>12</v>
      </c>
      <c r="AU89" s="73">
        <v>80</v>
      </c>
      <c r="AV89" s="73">
        <v>8</v>
      </c>
      <c r="AW89" s="6"/>
    </row>
    <row r="90" spans="1:49" s="84" customFormat="1" ht="15.75" thickBot="1">
      <c r="A90" s="112"/>
      <c r="B90" s="112"/>
      <c r="C90" s="113"/>
      <c r="D90" s="33"/>
      <c r="E90" s="33"/>
      <c r="F90" s="33"/>
      <c r="G90" s="33"/>
      <c r="H90" s="33"/>
      <c r="I90" s="33"/>
      <c r="J90" s="33"/>
      <c r="K90" s="33"/>
      <c r="L90" s="33"/>
      <c r="M90" s="114"/>
      <c r="N90" s="112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115"/>
      <c r="AB90" s="112"/>
      <c r="AC90" s="33"/>
      <c r="AD90" s="33"/>
      <c r="AE90" s="33"/>
      <c r="AF90" s="33"/>
      <c r="AG90" s="33"/>
      <c r="AH90" s="33"/>
      <c r="AI90" s="115"/>
      <c r="AJ90" s="1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83"/>
    </row>
    <row r="91" spans="1:36" ht="15">
      <c r="A91" s="12" t="s">
        <v>91</v>
      </c>
      <c r="B91" s="116"/>
      <c r="C91" s="116"/>
      <c r="D91" s="6"/>
      <c r="E91" s="6"/>
      <c r="F91" s="100"/>
      <c r="G91" s="6"/>
      <c r="H91" s="6"/>
      <c r="I91" s="6"/>
      <c r="J91" s="6"/>
      <c r="K91" s="6"/>
      <c r="L91" s="6"/>
      <c r="N91" s="12" t="s">
        <v>91</v>
      </c>
      <c r="AB91" s="12" t="s">
        <v>91</v>
      </c>
      <c r="AJ91" s="12" t="s">
        <v>91</v>
      </c>
    </row>
  </sheetData>
  <sheetProtection/>
  <mergeCells count="22">
    <mergeCell ref="AU48:AV48"/>
    <mergeCell ref="AG4:AH4"/>
    <mergeCell ref="AU4:AV4"/>
    <mergeCell ref="AJ3:AV3"/>
    <mergeCell ref="AC5:AH5"/>
    <mergeCell ref="AK5:AT5"/>
    <mergeCell ref="AB3:AH3"/>
    <mergeCell ref="AU5:AV5"/>
    <mergeCell ref="K4:L4"/>
    <mergeCell ref="X4:Z4"/>
    <mergeCell ref="AB1:AV1"/>
    <mergeCell ref="AB2:AV2"/>
    <mergeCell ref="N3:Z3"/>
    <mergeCell ref="A3:L3"/>
    <mergeCell ref="A1:Z1"/>
    <mergeCell ref="A2:Z2"/>
    <mergeCell ref="O48:Z48"/>
    <mergeCell ref="E49:F49"/>
    <mergeCell ref="E6:F6"/>
    <mergeCell ref="E5:L5"/>
    <mergeCell ref="E48:L48"/>
    <mergeCell ref="O5:Z5"/>
  </mergeCells>
  <printOptions/>
  <pageMargins left="0.49" right="0.75" top="0.5" bottom="0.1968503937007874" header="0.48" footer="0.5118110236220472"/>
  <pageSetup blackAndWhite="1" horizontalDpi="120" verticalDpi="120" orientation="landscape" pageOrder="overThenDown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DE SALUD ZORRITOS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SALUD TUMBES</dc:creator>
  <cp:keywords/>
  <dc:description/>
  <cp:lastModifiedBy>Jixson Arroyo Medina</cp:lastModifiedBy>
  <cp:lastPrinted>2004-01-14T11:31:46Z</cp:lastPrinted>
  <dcterms:created xsi:type="dcterms:W3CDTF">2002-02-07T14:55:15Z</dcterms:created>
  <dcterms:modified xsi:type="dcterms:W3CDTF">2013-12-17T13:16:27Z</dcterms:modified>
  <cp:category/>
  <cp:version/>
  <cp:contentType/>
  <cp:contentStatus/>
</cp:coreProperties>
</file>